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8.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9.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10.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11.xml" ContentType="application/vnd.openxmlformats-officedocument.drawing+xml"/>
  <Override PartName="/xl/drawings/drawing12.xml" ContentType="application/vnd.openxmlformats-officedocument.drawing+xml"/>
  <Override PartName="/xl/ctrlProps/ctrlProp61.xml" ContentType="application/vnd.ms-excel.controlproperties+xml"/>
  <Override PartName="/xl/ctrlProps/ctrlProp62.xml" ContentType="application/vnd.ms-excel.controlproperties+xml"/>
  <Override PartName="/xl/drawings/drawing13.xml" ContentType="application/vnd.openxmlformats-officedocument.drawing+xml"/>
  <Override PartName="/xl/ctrlProps/ctrlProp63.xml" ContentType="application/vnd.ms-excel.controlproperties+xml"/>
  <Override PartName="/xl/ctrlProps/ctrlProp64.xml" ContentType="application/vnd.ms-excel.controlproperties+xml"/>
  <Override PartName="/xl/comments2.xml" ContentType="application/vnd.openxmlformats-officedocument.spreadsheetml.comments+xml"/>
  <Override PartName="/xl/drawings/drawing14.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omments3.xml" ContentType="application/vnd.openxmlformats-officedocument.spreadsheetml.comments+xml"/>
  <Override PartName="/xl/drawings/drawing15.xml" ContentType="application/vnd.openxmlformats-officedocument.drawing+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16.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drawings/drawing17.xml" ContentType="application/vnd.openxmlformats-officedocument.drawing+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drawings/drawing18.xml" ContentType="application/vnd.openxmlformats-officedocument.drawing+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drawings/drawing19.xml" ContentType="application/vnd.openxmlformats-officedocument.drawing+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drawings/drawing20.xml" ContentType="application/vnd.openxmlformats-officedocument.drawing+xml"/>
  <Override PartName="/xl/ctrlProps/ctrlProp121.xml" ContentType="application/vnd.ms-excel.controlproperties+xml"/>
  <Override PartName="/xl/ctrlProps/ctrlProp1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4\1_加算率等認定申請\2_加算適用申請様式\記載例\"/>
    </mc:Choice>
  </mc:AlternateContent>
  <bookViews>
    <workbookView xWindow="0" yWindow="0" windowWidth="20490" windowHeight="7530"/>
  </bookViews>
  <sheets>
    <sheet name="申請書" sheetId="13" r:id="rId1"/>
    <sheet name="総括表" sheetId="14" r:id="rId2"/>
    <sheet name="要確認資料" sheetId="15" r:id="rId3"/>
    <sheet name="副園長・教頭配置加算" sheetId="3" r:id="rId4"/>
    <sheet name="学級編成調整加配加算" sheetId="2" r:id="rId5"/>
    <sheet name="通園送迎加算" sheetId="4" r:id="rId6"/>
    <sheet name="給食実施加算" sheetId="6" r:id="rId7"/>
    <sheet name="休日保育加算" sheetId="16" r:id="rId8"/>
    <sheet name="減価償却費加算" sheetId="17" r:id="rId9"/>
    <sheet name="賃借料加算" sheetId="7" r:id="rId10"/>
    <sheet name="土曜日閉所（4-9月）" sheetId="5" r:id="rId11"/>
    <sheet name="土曜日閉所（10-3月）" sheetId="24" r:id="rId12"/>
    <sheet name="定員を恒常的に超過する場合" sheetId="18" r:id="rId13"/>
    <sheet name="療育支援加算" sheetId="20" r:id="rId14"/>
    <sheet name="主幹専任化要件" sheetId="19" r:id="rId15"/>
    <sheet name="施設関係者評価加算" sheetId="21" r:id="rId16"/>
    <sheet name="高齢者等活躍促進加算" sheetId="22" r:id="rId17"/>
    <sheet name="施設機能強化推進費加算" sheetId="23" r:id="rId18"/>
    <sheet name="小学校接続加算" sheetId="9" r:id="rId19"/>
    <sheet name="栄養管理加算" sheetId="10" r:id="rId20"/>
    <sheet name="第三者評価受審加算（申請）" sheetId="11" r:id="rId21"/>
    <sheet name="第三者評価受審加算（実績報告）" sheetId="12" r:id="rId22"/>
    <sheet name="Sheet6" sheetId="8" r:id="rId23"/>
  </sheets>
  <definedNames>
    <definedName name="_xlnm.Print_Area" localSheetId="19">栄養管理加算!$A$1:$K$36</definedName>
    <definedName name="_xlnm.Print_Area" localSheetId="4">学級編成調整加配加算!$A$1:$I$23</definedName>
    <definedName name="_xlnm.Print_Area" localSheetId="7">休日保育加算!$A$1:$Q$55</definedName>
    <definedName name="_xlnm.Print_Area" localSheetId="6">給食実施加算!$A$1:$O$35</definedName>
    <definedName name="_xlnm.Print_Area" localSheetId="8">減価償却費加算!$A$1:$K$31</definedName>
    <definedName name="_xlnm.Print_Area" localSheetId="16">高齢者等活躍促進加算!$A$1:$M$34</definedName>
    <definedName name="_xlnm.Print_Area" localSheetId="15">施設関係者評価加算!$A$1:$K$36</definedName>
    <definedName name="_xlnm.Print_Area" localSheetId="17">施設機能強化推進費加算!$A$1:$K$39</definedName>
    <definedName name="_xlnm.Print_Area" localSheetId="14">主幹専任化要件!$A$1:$J$39</definedName>
    <definedName name="_xlnm.Print_Area" localSheetId="18">小学校接続加算!$A$1:$K$40</definedName>
    <definedName name="_xlnm.Print_Area" localSheetId="0">申請書!$A$1:$AD$41</definedName>
    <definedName name="_xlnm.Print_Area" localSheetId="1">総括表!$A$1:$S$45</definedName>
    <definedName name="_xlnm.Print_Area" localSheetId="21">'第三者評価受審加算（実績報告）'!$A$1:$K$17</definedName>
    <definedName name="_xlnm.Print_Area" localSheetId="20">'第三者評価受審加算（申請）'!$A$1:$K$16</definedName>
    <definedName name="_xlnm.Print_Area" localSheetId="9">賃借料加算!$A$1:$K$38</definedName>
    <definedName name="_xlnm.Print_Area" localSheetId="5">通園送迎加算!$A$1:$K$38</definedName>
    <definedName name="_xlnm.Print_Area" localSheetId="12">定員を恒常的に超過する場合!$A$1:$AG$43</definedName>
    <definedName name="_xlnm.Print_Area" localSheetId="11">'土曜日閉所（10-3月）'!$A$1:$O$47</definedName>
    <definedName name="_xlnm.Print_Area" localSheetId="10">'土曜日閉所（4-9月）'!$A$1:$O$47</definedName>
    <definedName name="_xlnm.Print_Area" localSheetId="3">副園長・教頭配置加算!$A$1:$K$42</definedName>
    <definedName name="_xlnm.Print_Area" localSheetId="2">要確認資料!$A$1:$E$56</definedName>
    <definedName name="_xlnm.Print_Area" localSheetId="13">療育支援加算!$A$1:$K$40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19" l="1"/>
  <c r="F31" i="20" l="1"/>
  <c r="A3" i="24" l="1"/>
  <c r="L26" i="24"/>
  <c r="J26" i="24"/>
  <c r="H26" i="24"/>
  <c r="F26" i="24"/>
  <c r="M26" i="24" s="1"/>
  <c r="D26" i="24"/>
  <c r="L24" i="24"/>
  <c r="J24" i="24"/>
  <c r="M24" i="24" s="1"/>
  <c r="H24" i="24"/>
  <c r="F24" i="24"/>
  <c r="D24" i="24"/>
  <c r="M22" i="24"/>
  <c r="L22" i="24"/>
  <c r="J22" i="24"/>
  <c r="H22" i="24"/>
  <c r="F22" i="24"/>
  <c r="D22" i="24"/>
  <c r="L20" i="24"/>
  <c r="J20" i="24"/>
  <c r="H20" i="24"/>
  <c r="F20" i="24"/>
  <c r="M20" i="24" s="1"/>
  <c r="D20" i="24"/>
  <c r="M18" i="24"/>
  <c r="L18" i="24"/>
  <c r="J18" i="24"/>
  <c r="H18" i="24"/>
  <c r="F18" i="24"/>
  <c r="D18" i="24"/>
  <c r="L16" i="24"/>
  <c r="J16" i="24"/>
  <c r="M16" i="24" s="1"/>
  <c r="H16" i="24"/>
  <c r="F16" i="24"/>
  <c r="D16" i="24"/>
  <c r="N5" i="24"/>
  <c r="E10" i="24" s="1"/>
  <c r="AD38" i="18"/>
  <c r="AT37" i="18"/>
  <c r="AS37" i="18"/>
  <c r="AU37" i="18" s="1"/>
  <c r="AR37" i="18"/>
  <c r="AQ37" i="18"/>
  <c r="AP37" i="18"/>
  <c r="AO37" i="18"/>
  <c r="AN37" i="18"/>
  <c r="AM37" i="18"/>
  <c r="AL37" i="18"/>
  <c r="AK37" i="18"/>
  <c r="AJ37" i="18"/>
  <c r="AI37" i="18"/>
  <c r="AD37" i="18"/>
  <c r="A40" i="18"/>
  <c r="A15" i="18"/>
  <c r="AO6" i="18"/>
  <c r="AD13" i="18"/>
  <c r="AT12" i="18"/>
  <c r="AS12" i="18"/>
  <c r="AR12" i="18"/>
  <c r="AQ12" i="18"/>
  <c r="AP12" i="18"/>
  <c r="AO12" i="18"/>
  <c r="AN12" i="18"/>
  <c r="AM12" i="18"/>
  <c r="AL12" i="18"/>
  <c r="AK12" i="18"/>
  <c r="AJ12" i="18"/>
  <c r="AI12" i="18"/>
  <c r="AU12" i="18" s="1"/>
  <c r="AD12" i="18"/>
  <c r="AV37" i="18" l="1"/>
  <c r="AF37" i="18"/>
  <c r="AJ42" i="18" s="1"/>
  <c r="AV12" i="18"/>
  <c r="AF12" i="18"/>
  <c r="AJ17" i="18" s="1"/>
  <c r="M9" i="10"/>
  <c r="M21" i="10"/>
  <c r="L35" i="23"/>
  <c r="L34" i="23"/>
  <c r="L33" i="23"/>
  <c r="L32" i="23"/>
  <c r="L31" i="23"/>
  <c r="L30" i="23"/>
  <c r="L29" i="23"/>
  <c r="N26" i="22"/>
  <c r="N25" i="22"/>
  <c r="N23" i="22"/>
  <c r="Q8" i="19"/>
  <c r="P8" i="19" s="1"/>
  <c r="L31" i="19"/>
  <c r="N24" i="22" s="1"/>
  <c r="L36" i="19"/>
  <c r="G28" i="16"/>
  <c r="R10" i="16"/>
  <c r="M8" i="23" l="1"/>
  <c r="Q9" i="19"/>
  <c r="P9" i="19" s="1"/>
  <c r="N27" i="22"/>
  <c r="R9" i="22" s="1"/>
  <c r="P30" i="6"/>
  <c r="P28" i="6"/>
  <c r="P26" i="6" l="1"/>
  <c r="Q26" i="6" s="1"/>
  <c r="X26" i="13" l="1"/>
  <c r="D18" i="5" l="1"/>
  <c r="D16" i="5"/>
  <c r="F16" i="5"/>
  <c r="H16" i="5"/>
  <c r="J16" i="5"/>
  <c r="M16" i="5"/>
  <c r="L16" i="5"/>
  <c r="L26" i="5"/>
  <c r="L24" i="5"/>
  <c r="J26" i="5"/>
  <c r="J24" i="5"/>
  <c r="H26" i="5"/>
  <c r="H24" i="5"/>
  <c r="F26" i="5"/>
  <c r="F24" i="5"/>
  <c r="D26" i="5"/>
  <c r="M26" i="5" s="1"/>
  <c r="D24" i="5"/>
  <c r="M24" i="5" s="1"/>
  <c r="L22" i="5"/>
  <c r="J22" i="5"/>
  <c r="H22" i="5"/>
  <c r="F22" i="5"/>
  <c r="D22" i="5"/>
  <c r="L20" i="5"/>
  <c r="J20" i="5"/>
  <c r="H20" i="5"/>
  <c r="F20" i="5"/>
  <c r="D20" i="5"/>
  <c r="L18" i="5"/>
  <c r="J18" i="5"/>
  <c r="H18" i="5"/>
  <c r="F18" i="5"/>
  <c r="M18" i="5"/>
  <c r="M20" i="5" l="1"/>
  <c r="M22" i="5"/>
  <c r="N5" i="5"/>
  <c r="E10" i="5" s="1"/>
  <c r="O1" i="5"/>
  <c r="A3" i="5"/>
  <c r="C5" i="10"/>
  <c r="H1" i="11"/>
  <c r="M26" i="10" l="1"/>
  <c r="M8" i="10" l="1"/>
  <c r="C15" i="14"/>
  <c r="O8" i="10" l="1"/>
  <c r="C44" i="14" s="1"/>
  <c r="C5" i="12"/>
  <c r="C5" i="11"/>
  <c r="H1" i="12"/>
  <c r="H1" i="10"/>
  <c r="I31" i="19"/>
  <c r="D24" i="22" s="1"/>
  <c r="D33" i="23"/>
  <c r="D30" i="23"/>
  <c r="D29" i="23"/>
  <c r="D34" i="23"/>
  <c r="D26" i="22"/>
  <c r="D23" i="22"/>
  <c r="F26" i="23"/>
  <c r="H26" i="23"/>
  <c r="C5" i="23"/>
  <c r="H1" i="23"/>
  <c r="E29" i="19"/>
  <c r="J16" i="22"/>
  <c r="K8" i="22" s="1"/>
  <c r="N8" i="23" l="1"/>
  <c r="I8" i="23" s="1"/>
  <c r="D31" i="23"/>
  <c r="L8" i="22"/>
  <c r="E12" i="22"/>
  <c r="E13" i="22"/>
  <c r="E14" i="22"/>
  <c r="E15" i="22"/>
  <c r="E11" i="22"/>
  <c r="F15" i="20"/>
  <c r="F24" i="20"/>
  <c r="F25" i="20"/>
  <c r="F26" i="20"/>
  <c r="F27" i="20"/>
  <c r="F28" i="20"/>
  <c r="F29" i="20"/>
  <c r="F30" i="20"/>
  <c r="F32" i="20"/>
  <c r="F33" i="20"/>
  <c r="F34" i="20"/>
  <c r="F35" i="20"/>
  <c r="F36" i="20"/>
  <c r="F23" i="20"/>
  <c r="F16" i="20"/>
  <c r="F17" i="20"/>
  <c r="F18" i="20"/>
  <c r="F19" i="20"/>
  <c r="C5" i="22"/>
  <c r="J1" i="22"/>
  <c r="C5" i="21"/>
  <c r="H1" i="21"/>
  <c r="D10" i="15"/>
  <c r="C5" i="9"/>
  <c r="H1" i="9"/>
  <c r="C28" i="14"/>
  <c r="C27" i="14"/>
  <c r="S9" i="22" l="1"/>
  <c r="C41" i="14" s="1"/>
  <c r="I38" i="15"/>
  <c r="I37" i="15"/>
  <c r="L24" i="20" l="1"/>
  <c r="L25" i="20"/>
  <c r="L26" i="20"/>
  <c r="L27" i="20"/>
  <c r="L28" i="20"/>
  <c r="L29" i="20"/>
  <c r="L30" i="20"/>
  <c r="L31" i="20"/>
  <c r="L32" i="20"/>
  <c r="L33" i="20"/>
  <c r="L34" i="20"/>
  <c r="L35" i="20"/>
  <c r="L36" i="20"/>
  <c r="L23" i="20"/>
  <c r="L16" i="20"/>
  <c r="L17" i="20"/>
  <c r="L18" i="20"/>
  <c r="L19" i="20"/>
  <c r="L15" i="20"/>
  <c r="I21" i="20" l="1"/>
  <c r="I13" i="20"/>
  <c r="F21" i="20"/>
  <c r="F13" i="20"/>
  <c r="E16" i="19"/>
  <c r="C5" i="20"/>
  <c r="H1" i="20"/>
  <c r="E36" i="19"/>
  <c r="E34" i="19"/>
  <c r="E31" i="19"/>
  <c r="E20" i="19"/>
  <c r="E18" i="19"/>
  <c r="E14" i="19"/>
  <c r="M13" i="20" l="1"/>
  <c r="I7" i="20" s="1"/>
  <c r="C32" i="14" s="1"/>
  <c r="C5" i="19"/>
  <c r="H1" i="19"/>
  <c r="H1" i="7"/>
  <c r="I36" i="19" l="1"/>
  <c r="D35" i="23" s="1"/>
  <c r="I20" i="19"/>
  <c r="Z1" i="18"/>
  <c r="H1" i="17"/>
  <c r="T2" i="18"/>
  <c r="AT34" i="18"/>
  <c r="AS34" i="18"/>
  <c r="AR34" i="18"/>
  <c r="AQ34" i="18"/>
  <c r="AP34" i="18"/>
  <c r="AO34" i="18"/>
  <c r="AN34" i="18"/>
  <c r="AM34" i="18"/>
  <c r="AL34" i="18"/>
  <c r="AK34" i="18"/>
  <c r="AJ34" i="18"/>
  <c r="AI34" i="18"/>
  <c r="AT31" i="18"/>
  <c r="AS31" i="18"/>
  <c r="AR31" i="18"/>
  <c r="AQ31" i="18"/>
  <c r="AP31" i="18"/>
  <c r="AO31" i="18"/>
  <c r="AN31" i="18"/>
  <c r="AM31" i="18"/>
  <c r="AL31" i="18"/>
  <c r="AK31" i="18"/>
  <c r="AJ31" i="18"/>
  <c r="AI31" i="18"/>
  <c r="AT28" i="18"/>
  <c r="AS28" i="18"/>
  <c r="AR28" i="18"/>
  <c r="AQ28" i="18"/>
  <c r="AP28" i="18"/>
  <c r="AO28" i="18"/>
  <c r="AN28" i="18"/>
  <c r="AM28" i="18"/>
  <c r="AL28" i="18"/>
  <c r="AK28" i="18"/>
  <c r="AJ28" i="18"/>
  <c r="AI28" i="18"/>
  <c r="AT25" i="18"/>
  <c r="AS25" i="18"/>
  <c r="AR25" i="18"/>
  <c r="AQ25" i="18"/>
  <c r="AP25" i="18"/>
  <c r="AO25" i="18"/>
  <c r="AN25" i="18"/>
  <c r="AM25" i="18"/>
  <c r="AL25" i="18"/>
  <c r="AK25" i="18"/>
  <c r="AJ25" i="18"/>
  <c r="AI25" i="18"/>
  <c r="AT22" i="18"/>
  <c r="AS22" i="18"/>
  <c r="AR22" i="18"/>
  <c r="AQ22" i="18"/>
  <c r="AP22" i="18"/>
  <c r="AO22" i="18"/>
  <c r="AN22" i="18"/>
  <c r="AM22" i="18"/>
  <c r="AL22" i="18"/>
  <c r="AK22" i="18"/>
  <c r="AJ22" i="18"/>
  <c r="AI22" i="18"/>
  <c r="AT9" i="18"/>
  <c r="AS9" i="18"/>
  <c r="AR9" i="18"/>
  <c r="AQ9" i="18"/>
  <c r="AP9" i="18"/>
  <c r="AO9" i="18"/>
  <c r="AN9" i="18"/>
  <c r="AM9" i="18"/>
  <c r="AL9" i="18"/>
  <c r="AK9" i="18"/>
  <c r="AJ9" i="18"/>
  <c r="AI9" i="18"/>
  <c r="AT6" i="18"/>
  <c r="AS6" i="18"/>
  <c r="AR6" i="18"/>
  <c r="AQ6" i="18"/>
  <c r="AP6" i="18"/>
  <c r="AN6" i="18"/>
  <c r="AM6" i="18"/>
  <c r="AL6" i="18"/>
  <c r="AK6" i="18"/>
  <c r="AJ6" i="18"/>
  <c r="AI6" i="18"/>
  <c r="AD35" i="18"/>
  <c r="AD34" i="18"/>
  <c r="AD32" i="18"/>
  <c r="AD31" i="18"/>
  <c r="AD29" i="18"/>
  <c r="AD28" i="18"/>
  <c r="AD26" i="18"/>
  <c r="AD25" i="18"/>
  <c r="AD23" i="18"/>
  <c r="AD22" i="18"/>
  <c r="AD10" i="18"/>
  <c r="AD9" i="18"/>
  <c r="AD7" i="18"/>
  <c r="AD6" i="18"/>
  <c r="D27" i="22" l="1"/>
  <c r="AF25" i="18"/>
  <c r="AV28" i="18"/>
  <c r="AV9" i="18"/>
  <c r="AV22" i="18"/>
  <c r="AV34" i="18"/>
  <c r="AV31" i="18"/>
  <c r="AU25" i="18"/>
  <c r="AU28" i="18"/>
  <c r="AU31" i="18"/>
  <c r="AF9" i="18"/>
  <c r="AU9" i="18"/>
  <c r="AV6" i="18"/>
  <c r="AF6" i="18"/>
  <c r="AU22" i="18"/>
  <c r="AF34" i="18"/>
  <c r="AU34" i="18"/>
  <c r="AF31" i="18"/>
  <c r="AF28" i="18"/>
  <c r="AV25" i="18"/>
  <c r="AF22" i="18"/>
  <c r="C5" i="17"/>
  <c r="C5" i="7"/>
  <c r="AV20" i="18" l="1"/>
  <c r="M1" i="16"/>
  <c r="AU20" i="18" l="1"/>
  <c r="AD20" i="18" s="1"/>
  <c r="P34" i="16"/>
  <c r="O39" i="16" s="1"/>
  <c r="P33" i="16"/>
  <c r="C5" i="16" l="1"/>
  <c r="C15" i="6" l="1"/>
  <c r="L15" i="6" s="1"/>
  <c r="E11" i="6"/>
  <c r="E10" i="4"/>
  <c r="C5" i="6"/>
  <c r="L1" i="6"/>
  <c r="H1" i="4"/>
  <c r="C5" i="4"/>
  <c r="H1" i="3"/>
  <c r="C5" i="2" l="1"/>
  <c r="C5" i="3"/>
  <c r="G1" i="2"/>
  <c r="F13" i="14"/>
  <c r="R33" i="14"/>
  <c r="R34" i="14"/>
  <c r="R35" i="14"/>
  <c r="R36" i="14"/>
  <c r="R37" i="14"/>
  <c r="R38" i="14"/>
  <c r="R39" i="14"/>
  <c r="R40" i="14"/>
  <c r="R41" i="14"/>
  <c r="R42" i="14"/>
  <c r="R43" i="14"/>
  <c r="R44" i="14"/>
  <c r="R45" i="14"/>
  <c r="R32" i="14"/>
  <c r="R30" i="14"/>
  <c r="R28" i="14"/>
  <c r="R27" i="14"/>
  <c r="R26" i="14"/>
  <c r="R24" i="14"/>
  <c r="R23" i="14"/>
  <c r="R21" i="14"/>
  <c r="R8" i="14"/>
  <c r="R9" i="14"/>
  <c r="R10" i="14"/>
  <c r="R11" i="14"/>
  <c r="R12" i="14"/>
  <c r="R13" i="14"/>
  <c r="R14" i="14"/>
  <c r="R15" i="14"/>
  <c r="R16" i="14"/>
  <c r="R17" i="14"/>
  <c r="R18" i="14"/>
  <c r="R19" i="14"/>
  <c r="R20" i="14"/>
  <c r="R7" i="14"/>
  <c r="P33" i="14"/>
  <c r="P34" i="14"/>
  <c r="P35" i="14"/>
  <c r="P36" i="14"/>
  <c r="P37" i="14"/>
  <c r="P38" i="14"/>
  <c r="P39" i="14"/>
  <c r="P40" i="14"/>
  <c r="P41" i="14"/>
  <c r="P42" i="14"/>
  <c r="P43" i="14"/>
  <c r="P44" i="14"/>
  <c r="P45" i="14"/>
  <c r="P32" i="14"/>
  <c r="P30" i="14"/>
  <c r="P24" i="14"/>
  <c r="P25" i="14"/>
  <c r="P26" i="14"/>
  <c r="P27" i="14"/>
  <c r="P28" i="14"/>
  <c r="P23" i="14"/>
  <c r="P8" i="14"/>
  <c r="P9" i="14"/>
  <c r="P10" i="14"/>
  <c r="P11" i="14"/>
  <c r="P12" i="14"/>
  <c r="P13" i="14"/>
  <c r="P14" i="14"/>
  <c r="P15" i="14"/>
  <c r="P16" i="14"/>
  <c r="P17" i="14"/>
  <c r="P18" i="14"/>
  <c r="P19" i="14"/>
  <c r="P20" i="14"/>
  <c r="P21" i="14"/>
  <c r="P7" i="14"/>
  <c r="A1" i="14"/>
  <c r="G3" i="14"/>
  <c r="C13" i="13" l="1"/>
  <c r="E21" i="2" l="1"/>
  <c r="B21" i="2"/>
  <c r="AU6" i="18" l="1"/>
  <c r="AV4" i="18" s="1"/>
  <c r="AV3" i="18" s="1"/>
  <c r="AD4" i="18" s="1"/>
</calcChain>
</file>

<file path=xl/comments1.xml><?xml version="1.0" encoding="utf-8"?>
<comments xmlns="http://schemas.openxmlformats.org/spreadsheetml/2006/main">
  <authors>
    <author>三木市役所</author>
  </authors>
  <commentList>
    <comment ref="S17" authorId="0" shapeId="0">
      <text>
        <r>
          <rPr>
            <sz val="9"/>
            <color indexed="81"/>
            <rFont val="MS P ゴシック"/>
            <family val="3"/>
            <charset val="128"/>
          </rPr>
          <t>【休日保育加算】
年度末の処遇改善等加算の実績報告時に合わせて実績報告書が提出要</t>
        </r>
      </text>
    </comment>
  </commentList>
</comments>
</file>

<file path=xl/comments2.xml><?xml version="1.0" encoding="utf-8"?>
<comments xmlns="http://schemas.openxmlformats.org/spreadsheetml/2006/main">
  <authors>
    <author>三木市役所</author>
  </authors>
  <commentList>
    <comment ref="J10" authorId="0" shapeId="0">
      <text>
        <r>
          <rPr>
            <sz val="9"/>
            <color indexed="81"/>
            <rFont val="MS P ゴシック"/>
            <family val="3"/>
            <charset val="128"/>
          </rPr>
          <t xml:space="preserve">主幹保育教諭等補助者＝療育支援加算対象補助者です。
加算等確認書の③職員名簿について、療育支援加算対象補助者に記載があること。
</t>
        </r>
      </text>
    </comment>
    <comment ref="F14" authorId="0" shapeId="0">
      <text>
        <r>
          <rPr>
            <sz val="9"/>
            <color indexed="81"/>
            <rFont val="MS P ゴシック"/>
            <family val="3"/>
            <charset val="128"/>
          </rPr>
          <t>クラスは自動計算されます。</t>
        </r>
      </text>
    </comment>
  </commentList>
</comments>
</file>

<file path=xl/comments3.xml><?xml version="1.0" encoding="utf-8"?>
<comments xmlns="http://schemas.openxmlformats.org/spreadsheetml/2006/main">
  <authors>
    <author>三木市役所</author>
  </authors>
  <commentList>
    <comment ref="C21" authorId="0" shapeId="0">
      <text>
        <r>
          <rPr>
            <sz val="9"/>
            <color indexed="81"/>
            <rFont val="MS P ゴシック"/>
            <family val="3"/>
            <charset val="128"/>
          </rPr>
          <t xml:space="preserve">
この項目に☑が入る場合、「小学校接続加算が取得可能」ということになりますので、小学校接続加算の取得及び調書等作成をしてください。</t>
        </r>
      </text>
    </comment>
  </commentList>
</comments>
</file>

<file path=xl/sharedStrings.xml><?xml version="1.0" encoding="utf-8"?>
<sst xmlns="http://schemas.openxmlformats.org/spreadsheetml/2006/main" count="1145" uniqueCount="585">
  <si>
    <t>施設・事業所名</t>
    <rPh sb="0" eb="2">
      <t>シセツ</t>
    </rPh>
    <rPh sb="3" eb="6">
      <t>ジギョウショ</t>
    </rPh>
    <rPh sb="6" eb="7">
      <t>メイ</t>
    </rPh>
    <phoneticPr fontId="2"/>
  </si>
  <si>
    <t>計</t>
    <rPh sb="0" eb="1">
      <t>ケイ</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</si>
  <si>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</si>
  <si>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</si>
  <si>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</si>
  <si>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</si>
  <si>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</si>
  <si>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</si>
  <si>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</si>
  <si>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施設名</t>
    <rPh sb="0" eb="2">
      <t>シセツ</t>
    </rPh>
    <rPh sb="2" eb="3">
      <t>メイ</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</si>
  <si>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</si>
  <si>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</si>
  <si>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</si>
  <si>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</si>
  <si>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</si>
  <si>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</si>
  <si>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</si>
  <si>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</si>
  <si>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</si>
  <si>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</si>
  <si>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</si>
  <si>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</si>
  <si>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</si>
  <si>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</si>
  <si>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</si>
  <si>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</si>
  <si>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</si>
  <si>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</si>
  <si>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</si>
  <si>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</si>
  <si>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</si>
  <si>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</si>
  <si>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</si>
  <si>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（２）運行計画（送迎時刻等）</t>
    <rPh sb="3" eb="5">
      <t>ウンコウ</t>
    </rPh>
    <rPh sb="5" eb="7">
      <t>ケイカク</t>
    </rPh>
    <rPh sb="8" eb="10">
      <t>ソウゲイ</t>
    </rPh>
    <rPh sb="10" eb="12">
      <t>ジコク</t>
    </rPh>
    <rPh sb="12" eb="13">
      <t>トウ</t>
    </rPh>
    <phoneticPr fontId="2"/>
  </si>
  <si>
    <t>※　保護者向けパンフ等で確認できる場合は，該当する資料の添付により当該欄への記載省略可。</t>
    <phoneticPr fontId="2"/>
  </si>
  <si>
    <t>幼保連携型認定こども園</t>
  </si>
  <si>
    <t>２　週当たり給食実施日数</t>
    <rPh sb="2" eb="3">
      <t>シュウ</t>
    </rPh>
    <rPh sb="3" eb="4">
      <t>ア</t>
    </rPh>
    <rPh sb="6" eb="8">
      <t>キュウショク</t>
    </rPh>
    <rPh sb="8" eb="10">
      <t>ジッシ</t>
    </rPh>
    <rPh sb="10" eb="12">
      <t>ニッスウ</t>
    </rPh>
    <phoneticPr fontId="2"/>
  </si>
  <si>
    <t>※１号認定子ども全員に給食を提供できる体制をとっている日数を記入すること。</t>
    <phoneticPr fontId="2"/>
  </si>
  <si>
    <t>自園調理</t>
    <rPh sb="0" eb="1">
      <t>ジ</t>
    </rPh>
    <rPh sb="1" eb="2">
      <t>エン</t>
    </rPh>
    <rPh sb="2" eb="4">
      <t>チョウリ</t>
    </rPh>
    <phoneticPr fontId="2"/>
  </si>
  <si>
    <t>外部搬入</t>
    <rPh sb="0" eb="2">
      <t>ガイブ</t>
    </rPh>
    <rPh sb="2" eb="4">
      <t>ハンニュウ</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</si>
  <si>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</si>
  <si>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</si>
  <si>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</si>
  <si>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１　建物の概要</t>
    <rPh sb="2" eb="4">
      <t>タテモノ</t>
    </rPh>
    <rPh sb="5" eb="7">
      <t>ガイヨウ</t>
    </rPh>
    <phoneticPr fontId="2"/>
  </si>
  <si>
    <t>建物①</t>
    <rPh sb="0" eb="2">
      <t>タテモノ</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</si>
  <si>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</si>
  <si>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</si>
  <si>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</si>
  <si>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</si>
  <si>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建物②</t>
    <rPh sb="0" eb="2">
      <t>タテモノ</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</si>
  <si>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</si>
  <si>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</si>
  <si>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</si>
  <si>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</si>
  <si>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特定教育・保育、特別利用保育、特別利用教育、特定地域型保育、特別利用地域型保育、特定利用地域型保育及び特例保育に要する費用の額の算定に関する基準等（内閣府告示第４９号）第１条第５０号の規定による減価償却費加算の対象となっ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</si>
  <si>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</si>
  <si>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</si>
  <si>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</si>
  <si>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該当する項目全てに☑を入力すること（以下の項目全てに該当していることが条件）。</t>
    <rPh sb="0" eb="2">
      <t>ガイトウ</t>
    </rPh>
    <rPh sb="4" eb="6">
      <t>コウモク</t>
    </rPh>
    <rPh sb="6" eb="7">
      <t>スベ</t>
    </rPh>
    <rPh sb="11" eb="13">
      <t>ニュウリョク</t>
    </rPh>
    <rPh sb="18" eb="20">
      <t>イカ</t>
    </rPh>
    <rPh sb="21" eb="23">
      <t>コウモク</t>
    </rPh>
    <rPh sb="23" eb="24">
      <t>スベ</t>
    </rPh>
    <rPh sb="26" eb="28">
      <t>ガイトウ</t>
    </rPh>
    <rPh sb="35" eb="37">
      <t>ジョウケン</t>
    </rPh>
    <phoneticPr fontId="2"/>
  </si>
  <si>
    <t>①　小学校との連携・接続の担当に関する業務分掌が明確になっている。</t>
    <phoneticPr fontId="2"/>
  </si>
  <si>
    <t>②　授業・行事、研究会・研修等の小学校との子ども及び教職員の交流活動を実践している。</t>
    <phoneticPr fontId="2"/>
  </si>
  <si>
    <t>③　三木市の共通カリキュラムを採用し、小学校との接続を見通した教育・保育課程等を編成している。
（小学校との継続的な協議会の開催等により、具体的な編成に向けた研究に着手していると認められる場合を含む）</t>
    <phoneticPr fontId="2"/>
  </si>
  <si>
    <t>２　接続を担当する部署・職員等</t>
    <phoneticPr fontId="2"/>
  </si>
  <si>
    <t>業務分掌上、小学校接続を担当する部署または役職及び担当職員名等（記入日時点の状況）を記入すること。</t>
    <phoneticPr fontId="2"/>
  </si>
  <si>
    <t>３　接続に係る取り組み内容</t>
    <rPh sb="2" eb="4">
      <t>セツゾク</t>
    </rPh>
    <rPh sb="5" eb="6">
      <t>カカ</t>
    </rPh>
    <rPh sb="7" eb="8">
      <t>ト</t>
    </rPh>
    <rPh sb="9" eb="10">
      <t>ク</t>
    </rPh>
    <rPh sb="11" eb="13">
      <t>ナイヨウ</t>
    </rPh>
    <phoneticPr fontId="2"/>
  </si>
  <si>
    <t>授業や行事への参加または見学、研究会・研修等の交流活動の内容（予定）を具体的に記入すること。</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</si>
  <si>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</si>
  <si>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</si>
  <si>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</si>
  <si>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</si>
  <si>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</si>
  <si>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</si>
  <si>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</si>
  <si>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</si>
  <si>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</si>
  <si>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</si>
  <si>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</si>
  <si>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</si>
  <si>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①及び②の実施期間（予定）</t>
    <phoneticPr fontId="2"/>
  </si>
  <si>
    <t>栄養士氏名</t>
    <phoneticPr fontId="2"/>
  </si>
  <si>
    <t>　年　　月　　日　～</t>
    <rPh sb="1" eb="2">
      <t>ネン</t>
    </rPh>
    <rPh sb="4" eb="5">
      <t>ツキ</t>
    </rPh>
    <rPh sb="7" eb="8">
      <t>ヒ</t>
    </rPh>
    <phoneticPr fontId="2"/>
  </si>
  <si>
    <t>　年　　　月　　　日</t>
    <rPh sb="1" eb="2">
      <t>ネン</t>
    </rPh>
    <rPh sb="5" eb="6">
      <t>ツキ</t>
    </rPh>
    <rPh sb="9" eb="10">
      <t>ヒ</t>
    </rPh>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</si>
  <si>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</si>
  <si>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</si>
  <si>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</si>
  <si>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評価機関名</t>
    <rPh sb="0" eb="2">
      <t>ヒョウカ</t>
    </rPh>
    <rPh sb="2" eb="4">
      <t>キカン</t>
    </rPh>
    <rPh sb="4" eb="5">
      <t>メイ</t>
    </rPh>
    <phoneticPr fontId="2"/>
  </si>
  <si>
    <t>受審期間（予定）</t>
    <rPh sb="0" eb="2">
      <t>ジュシン</t>
    </rPh>
    <rPh sb="2" eb="4">
      <t>キカン</t>
    </rPh>
    <rPh sb="5" eb="7">
      <t>ヨテイ</t>
    </rPh>
    <phoneticPr fontId="2"/>
  </si>
  <si>
    <t>前回受審年度</t>
    <rPh sb="0" eb="2">
      <t>ゼンカイ</t>
    </rPh>
    <rPh sb="2" eb="4">
      <t>ジュシン</t>
    </rPh>
    <rPh sb="4" eb="6">
      <t>ネンド</t>
    </rPh>
    <phoneticPr fontId="2"/>
  </si>
  <si>
    <t>前回加算算定年度</t>
    <rPh sb="0" eb="2">
      <t>ゼンカイ</t>
    </rPh>
    <rPh sb="2" eb="4">
      <t>カサン</t>
    </rPh>
    <rPh sb="4" eb="6">
      <t>サンテイ</t>
    </rPh>
    <rPh sb="6" eb="8">
      <t>ネンド</t>
    </rPh>
    <phoneticPr fontId="2"/>
  </si>
  <si>
    <t>年度</t>
    <rPh sb="0" eb="2">
      <t>ネンド</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</si>
  <si>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</si>
  <si>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</si>
  <si>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受審期間</t>
    <rPh sb="0" eb="2">
      <t>ジュシン</t>
    </rPh>
    <rPh sb="2" eb="4">
      <t>キカン</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</si>
  <si>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</si>
  <si>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</si>
  <si>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（様式：認定こども園）</t>
    <rPh sb="1" eb="3">
      <t>ヨウシキ</t>
    </rPh>
    <rPh sb="4" eb="6">
      <t>ニンテイ</t>
    </rPh>
    <rPh sb="9" eb="10">
      <t>エン</t>
    </rPh>
    <phoneticPr fontId="2"/>
  </si>
  <si>
    <t>年度施設型給付費等にかかる加算（調整）</t>
    <phoneticPr fontId="2"/>
  </si>
  <si>
    <t>【適用申請・実績報告】</t>
    <phoneticPr fontId="2"/>
  </si>
  <si>
    <t>書</t>
    <rPh sb="0" eb="1">
      <t>ショ</t>
    </rPh>
    <phoneticPr fontId="2"/>
  </si>
  <si>
    <t>令和</t>
    <rPh sb="0" eb="2">
      <t>レイワ</t>
    </rPh>
    <phoneticPr fontId="2"/>
  </si>
  <si>
    <t>年</t>
    <rPh sb="0" eb="1">
      <t>ネン</t>
    </rPh>
    <phoneticPr fontId="2"/>
  </si>
  <si>
    <t>月</t>
    <rPh sb="0" eb="1">
      <t>ツキ</t>
    </rPh>
    <phoneticPr fontId="2"/>
  </si>
  <si>
    <t>日</t>
    <rPh sb="0" eb="1">
      <t>ヒ</t>
    </rPh>
    <phoneticPr fontId="2"/>
  </si>
  <si>
    <t>三木市長　様</t>
    <rPh sb="0" eb="4">
      <t>ミキシチョウ</t>
    </rPh>
    <rPh sb="5" eb="6">
      <t>サマ</t>
    </rPh>
    <phoneticPr fontId="2"/>
  </si>
  <si>
    <t>法人名</t>
    <rPh sb="0" eb="2">
      <t>ホウジン</t>
    </rPh>
    <rPh sb="2" eb="3">
      <t>メイ</t>
    </rPh>
    <phoneticPr fontId="2"/>
  </si>
  <si>
    <t>理事長名</t>
    <rPh sb="0" eb="3">
      <t>リジチョウ</t>
    </rPh>
    <rPh sb="3" eb="4">
      <t>メイ</t>
    </rPh>
    <phoneticPr fontId="2"/>
  </si>
  <si>
    <t>記</t>
    <rPh sb="0" eb="1">
      <t>キ</t>
    </rPh>
    <phoneticPr fontId="2"/>
  </si>
  <si>
    <t>添付書類</t>
    <rPh sb="0" eb="2">
      <t>テンプ</t>
    </rPh>
    <rPh sb="2" eb="4">
      <t>ショルイ</t>
    </rPh>
    <phoneticPr fontId="2"/>
  </si>
  <si>
    <t>・総括表</t>
    <rPh sb="1" eb="4">
      <t>ソウカツヒョウ</t>
    </rPh>
    <phoneticPr fontId="2"/>
  </si>
  <si>
    <t>・各加算において必要な添付資料</t>
    <rPh sb="1" eb="2">
      <t>カク</t>
    </rPh>
    <rPh sb="2" eb="4">
      <t>カサン</t>
    </rPh>
    <rPh sb="8" eb="10">
      <t>ヒツヨウ</t>
    </rPh>
    <rPh sb="11" eb="13">
      <t>テンプ</t>
    </rPh>
    <rPh sb="13" eb="15">
      <t>シリョウ</t>
    </rPh>
    <phoneticPr fontId="2"/>
  </si>
  <si>
    <t>第号</t>
    <rPh sb="0" eb="1">
      <t>ダイ</t>
    </rPh>
    <rPh sb="1" eb="2">
      <t>ゴウ</t>
    </rPh>
    <phoneticPr fontId="2"/>
  </si>
  <si>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2"/>
  </si>
  <si>
    <t>申請の
有無</t>
    <rPh sb="0" eb="2">
      <t>シンセイ</t>
    </rPh>
    <rPh sb="4" eb="6">
      <t>ウム</t>
    </rPh>
    <phoneticPr fontId="2"/>
  </si>
  <si>
    <t>基本加算部分</t>
    <rPh sb="0" eb="2">
      <t>キホン</t>
    </rPh>
    <rPh sb="2" eb="4">
      <t>カサン</t>
    </rPh>
    <rPh sb="4" eb="6">
      <t>ブブン</t>
    </rPh>
    <phoneticPr fontId="2"/>
  </si>
  <si>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</si>
  <si>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</si>
  <si>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</si>
  <si>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2">
      <t>サイ</t>
    </rPh>
    <rPh sb="3" eb="5">
      <t>ハイチ</t>
    </rPh>
    <rPh sb="5" eb="7">
      <t>カイゼン</t>
    </rPh>
    <rPh sb="7" eb="9">
      <t>カサン</t>
    </rPh>
    <phoneticPr fontId="1"/>
  </si>
  <si>
    <t>満3歳児対応加配加算</t>
    <rPh sb="0" eb="1">
      <t>マン</t>
    </rPh>
    <rPh sb="2" eb="3">
      <t>サイ</t>
    </rPh>
    <rPh sb="4" eb="6">
      <t>タイオウ</t>
    </rPh>
    <rPh sb="6" eb="8">
      <t>カハイ</t>
    </rPh>
    <rPh sb="8" eb="10">
      <t>カサン</t>
    </rPh>
    <phoneticPr fontId="1"/>
  </si>
  <si>
    <t>講師配置加算</t>
    <rPh sb="0" eb="2">
      <t>コウシ</t>
    </rPh>
    <rPh sb="2" eb="4">
      <t>ハイチ</t>
    </rPh>
    <rPh sb="4" eb="6">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</si>
  <si>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</si>
  <si>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</si>
  <si>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</si>
  <si>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</si>
  <si>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</si>
  <si>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</si>
  <si>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</si>
  <si>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副食費徴収免除加算</t>
    <rPh sb="0" eb="3">
      <t>フクショクヒ</t>
    </rPh>
    <rPh sb="3" eb="5">
      <t>チョウシュウ</t>
    </rPh>
    <rPh sb="5" eb="7">
      <t>メンジョ</t>
    </rPh>
    <rPh sb="7" eb="9">
      <t>カサン</t>
    </rPh>
    <phoneticPr fontId="1"/>
  </si>
  <si>
    <t>対象施設</t>
    <rPh sb="0" eb="2">
      <t>タイショウ</t>
    </rPh>
    <rPh sb="2" eb="4">
      <t>シセツ</t>
    </rPh>
    <phoneticPr fontId="2"/>
  </si>
  <si>
    <t>加算適用対象月</t>
    <rPh sb="0" eb="2">
      <t>カサン</t>
    </rPh>
    <rPh sb="2" eb="4">
      <t>テキヨウ</t>
    </rPh>
    <rPh sb="4" eb="6">
      <t>タイショウ</t>
    </rPh>
    <rPh sb="6" eb="7">
      <t>ツキ</t>
    </rPh>
    <phoneticPr fontId="2"/>
  </si>
  <si>
    <t>～</t>
    <phoneticPr fontId="2"/>
  </si>
  <si>
    <t>施設名</t>
    <rPh sb="0" eb="2">
      <t>シセツ</t>
    </rPh>
    <rPh sb="2" eb="3">
      <t>メイ</t>
    </rPh>
    <phoneticPr fontId="2"/>
  </si>
  <si>
    <t>所在地</t>
    <rPh sb="0" eb="3">
      <t>ショザイチ</t>
    </rPh>
    <phoneticPr fontId="2"/>
  </si>
  <si>
    <t>利用定員</t>
    <rPh sb="0" eb="2">
      <t>リヨウ</t>
    </rPh>
    <rPh sb="2" eb="4">
      <t>テイイン</t>
    </rPh>
    <phoneticPr fontId="2"/>
  </si>
  <si>
    <t>1号</t>
    <rPh sb="1" eb="2">
      <t>ゴウ</t>
    </rPh>
    <phoneticPr fontId="2"/>
  </si>
  <si>
    <t>2号</t>
    <rPh sb="1" eb="2">
      <t>ゴウ</t>
    </rPh>
    <phoneticPr fontId="2"/>
  </si>
  <si>
    <t>3号</t>
    <rPh sb="1" eb="2">
      <t>ゴウ</t>
    </rPh>
    <phoneticPr fontId="2"/>
  </si>
  <si>
    <t>合計</t>
    <rPh sb="0" eb="2">
      <t>ゴウケイ</t>
    </rPh>
    <phoneticPr fontId="2"/>
  </si>
  <si>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2"/>
  </si>
  <si>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</si>
  <si>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</si>
  <si>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</si>
  <si>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</si>
  <si>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加減調整部分</t>
    <rPh sb="0" eb="2">
      <t>カゲン</t>
    </rPh>
    <rPh sb="2" eb="4">
      <t>チョウセイ</t>
    </rPh>
    <rPh sb="4" eb="6">
      <t>ブブン</t>
    </rPh>
    <phoneticPr fontId="2"/>
  </si>
  <si>
    <t>乗除調整部分</t>
    <rPh sb="0" eb="2">
      <t>ジョウジョ</t>
    </rPh>
    <rPh sb="2" eb="4">
      <t>チョウセイ</t>
    </rPh>
    <rPh sb="4" eb="6">
      <t>ブブン</t>
    </rPh>
    <phoneticPr fontId="2"/>
  </si>
  <si>
    <t>特定調整部分</t>
    <rPh sb="0" eb="2">
      <t>トクテイ</t>
    </rPh>
    <rPh sb="2" eb="4">
      <t>チョウセイ</t>
    </rPh>
    <rPh sb="4" eb="6">
      <t>ブブン</t>
    </rPh>
    <phoneticPr fontId="2"/>
  </si>
  <si>
    <t>療育支援加算</t>
    <rPh sb="0" eb="2">
      <t>リョウイク</t>
    </rPh>
    <rPh sb="2" eb="4">
      <t>シエン</t>
    </rPh>
    <rPh sb="4" eb="6">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</si>
  <si>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</si>
  <si>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</si>
  <si>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</si>
  <si>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</si>
  <si>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</si>
  <si>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</si>
  <si>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</si>
  <si>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</si>
  <si>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高齢者等活躍促進加算</t>
    <rPh sb="8" eb="10">
      <t>カサン</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</si>
  <si>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</si>
  <si>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</si>
  <si>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</si>
  <si>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</si>
  <si>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詳細
選択</t>
    <rPh sb="0" eb="2">
      <t>ショウサイ</t>
    </rPh>
    <rPh sb="3" eb="5">
      <t>センタク</t>
    </rPh>
    <phoneticPr fontId="2"/>
  </si>
  <si>
    <t>加算・調整項目</t>
    <rPh sb="0" eb="2">
      <t>カサン</t>
    </rPh>
    <rPh sb="3" eb="5">
      <t>チョウセイ</t>
    </rPh>
    <rPh sb="5" eb="7">
      <t>コウモク</t>
    </rPh>
    <phoneticPr fontId="2"/>
  </si>
  <si>
    <t>適用期間</t>
    <rPh sb="0" eb="2">
      <t>テキヨウ</t>
    </rPh>
    <rPh sb="2" eb="4">
      <t>キカン</t>
    </rPh>
    <phoneticPr fontId="2"/>
  </si>
  <si>
    <t>～</t>
    <phoneticPr fontId="2"/>
  </si>
  <si>
    <t>添付資料等</t>
    <rPh sb="0" eb="2">
      <t>テンプ</t>
    </rPh>
    <rPh sb="2" eb="4">
      <t>シリョウ</t>
    </rPh>
    <rPh sb="4" eb="5">
      <t>トウ</t>
    </rPh>
    <phoneticPr fontId="2"/>
  </si>
  <si>
    <t>別紙様式</t>
    <rPh sb="0" eb="2">
      <t>ベッシ</t>
    </rPh>
    <rPh sb="2" eb="4">
      <t>ヨウシキ</t>
    </rPh>
    <phoneticPr fontId="2"/>
  </si>
  <si>
    <t>調書</t>
    <rPh sb="0" eb="2">
      <t>チョウショ</t>
    </rPh>
    <phoneticPr fontId="2"/>
  </si>
  <si>
    <t>―</t>
    <phoneticPr fontId="2"/>
  </si>
  <si>
    <t>確認書</t>
    <rPh sb="0" eb="3">
      <t>カクニンショ</t>
    </rPh>
    <phoneticPr fontId="2"/>
  </si>
  <si>
    <t>施設類型</t>
    <rPh sb="0" eb="2">
      <t>シセツ</t>
    </rPh>
    <rPh sb="2" eb="4">
      <t>ルイケイ</t>
    </rPh>
    <phoneticPr fontId="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</si>
  <si>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2"/>
  </si>
  <si>
    <t>４　3歳児配置改善加算</t>
    <rPh sb="3" eb="5">
      <t>サイジ</t>
    </rPh>
    <rPh sb="5" eb="7">
      <t>ハイチ</t>
    </rPh>
    <rPh sb="7" eb="9">
      <t>カイゼン</t>
    </rPh>
    <rPh sb="9" eb="11">
      <t>カサン</t>
    </rPh>
    <phoneticPr fontId="2"/>
  </si>
  <si>
    <t>５　満3歳児配置改善加算</t>
    <rPh sb="2" eb="3">
      <t>マン</t>
    </rPh>
    <rPh sb="4" eb="5">
      <t>サイ</t>
    </rPh>
    <rPh sb="5" eb="6">
      <t>ジ</t>
    </rPh>
    <rPh sb="6" eb="8">
      <t>ハイチ</t>
    </rPh>
    <rPh sb="8" eb="10">
      <t>カイゼン</t>
    </rPh>
    <rPh sb="10" eb="12">
      <t>カサン</t>
    </rPh>
    <phoneticPr fontId="2"/>
  </si>
  <si>
    <t>添付書類</t>
    <rPh sb="0" eb="2">
      <t>テンプ</t>
    </rPh>
    <rPh sb="2" eb="4">
      <t>ショルイ</t>
    </rPh>
    <phoneticPr fontId="2"/>
  </si>
  <si>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2"/>
  </si>
  <si>
    <t>・職員の配置状況が記載された職員体制図等</t>
    <rPh sb="19" eb="20">
      <t>トウ</t>
    </rPh>
    <phoneticPr fontId="2"/>
  </si>
  <si>
    <t>６　講師配置加算</t>
    <rPh sb="2" eb="4">
      <t>コウシ</t>
    </rPh>
    <rPh sb="4" eb="6">
      <t>ハイチ</t>
    </rPh>
    <rPh sb="6" eb="8">
      <t>カサン</t>
    </rPh>
    <phoneticPr fontId="2"/>
  </si>
  <si>
    <t>７　チーム保育加配加算</t>
    <rPh sb="5" eb="7">
      <t>ホイク</t>
    </rPh>
    <rPh sb="7" eb="9">
      <t>カハイ</t>
    </rPh>
    <rPh sb="9" eb="11">
      <t>カサン</t>
    </rPh>
    <phoneticPr fontId="2"/>
  </si>
  <si>
    <t>・対象となる職員の配置状況が記載された職員体制図等</t>
    <rPh sb="1" eb="3">
      <t>タイショウ</t>
    </rPh>
    <rPh sb="6" eb="8">
      <t>ショクイン</t>
    </rPh>
    <rPh sb="24" eb="25">
      <t>トウ</t>
    </rPh>
    <phoneticPr fontId="2"/>
  </si>
  <si>
    <t>調書「通園送迎加算」</t>
    <rPh sb="0" eb="2">
      <t>チョウショ</t>
    </rPh>
    <rPh sb="3" eb="5">
      <t>ツウエン</t>
    </rPh>
    <rPh sb="5" eb="7">
      <t>ソウゲイ</t>
    </rPh>
    <rPh sb="7" eb="9">
      <t>カサン</t>
    </rPh>
    <phoneticPr fontId="2"/>
  </si>
  <si>
    <t>調書「学級編制調整加配加算」</t>
    <rPh sb="0" eb="2">
      <t>チョウショ</t>
    </rPh>
    <rPh sb="3" eb="5">
      <t>ガッキュウ</t>
    </rPh>
    <rPh sb="5" eb="7">
      <t>ヘンセイ</t>
    </rPh>
    <rPh sb="7" eb="9">
      <t>チョウセイ</t>
    </rPh>
    <rPh sb="9" eb="11">
      <t>カハイ</t>
    </rPh>
    <rPh sb="11" eb="13">
      <t>カサン</t>
    </rPh>
    <phoneticPr fontId="2"/>
  </si>
  <si>
    <t>調書「副園長・教頭配置加算」</t>
    <rPh sb="0" eb="2">
      <t>チョウショ</t>
    </rPh>
    <rPh sb="3" eb="6">
      <t>フクエンチョウ</t>
    </rPh>
    <rPh sb="7" eb="9">
      <t>キョウトウ</t>
    </rPh>
    <rPh sb="9" eb="11">
      <t>ハイチ</t>
    </rPh>
    <rPh sb="11" eb="13">
      <t>カサン</t>
    </rPh>
    <phoneticPr fontId="2"/>
  </si>
  <si>
    <t>（１）運転者・添乗者</t>
    <rPh sb="3" eb="6">
      <t>ウンテンシャ</t>
    </rPh>
    <rPh sb="7" eb="9">
      <t>テンジョウ</t>
    </rPh>
    <rPh sb="9" eb="10">
      <t>シャ</t>
    </rPh>
    <phoneticPr fontId="2"/>
  </si>
  <si>
    <t>運転者</t>
    <rPh sb="0" eb="3">
      <t>ウンテンシャ</t>
    </rPh>
    <phoneticPr fontId="2"/>
  </si>
  <si>
    <t>添乗者</t>
    <rPh sb="0" eb="2">
      <t>テンジョウ</t>
    </rPh>
    <rPh sb="2" eb="3">
      <t>シャ</t>
    </rPh>
    <phoneticPr fontId="2"/>
  </si>
  <si>
    <t>特記事項（運転者・添乗者をローテーションしている場合など）</t>
    <rPh sb="0" eb="2">
      <t>トッキ</t>
    </rPh>
    <rPh sb="2" eb="4">
      <t>ジコウ</t>
    </rPh>
    <rPh sb="5" eb="8">
      <t>ウンテンシャ</t>
    </rPh>
    <rPh sb="9" eb="11">
      <t>テンジョウ</t>
    </rPh>
    <rPh sb="11" eb="12">
      <t>シャ</t>
    </rPh>
    <rPh sb="24" eb="26">
      <t>バアイ</t>
    </rPh>
    <phoneticPr fontId="2"/>
  </si>
  <si>
    <t>（２）送迎実施区域（範囲）</t>
    <rPh sb="3" eb="5">
      <t>ソウゲイ</t>
    </rPh>
    <rPh sb="5" eb="7">
      <t>ジッシ</t>
    </rPh>
    <rPh sb="7" eb="9">
      <t>クイキ</t>
    </rPh>
    <rPh sb="10" eb="12">
      <t>ハンイ</t>
    </rPh>
    <phoneticPr fontId="2"/>
  </si>
  <si>
    <t>調書「給食実施加算」</t>
    <rPh sb="0" eb="2">
      <t>チョウショ</t>
    </rPh>
    <rPh sb="3" eb="5">
      <t>キュウショク</t>
    </rPh>
    <rPh sb="5" eb="7">
      <t>ジッシ</t>
    </rPh>
    <rPh sb="7" eb="9">
      <t>カサン</t>
    </rPh>
    <phoneticPr fontId="2"/>
  </si>
  <si>
    <t>総括表に戻る</t>
    <rPh sb="0" eb="3">
      <t>ソウカツヒョウ</t>
    </rPh>
    <rPh sb="4" eb="5">
      <t>モド</t>
    </rPh>
    <phoneticPr fontId="2"/>
  </si>
  <si>
    <t>・就業期間中の平均的な月当たり給食実施日数</t>
    <rPh sb="1" eb="3">
      <t>シュウギョウ</t>
    </rPh>
    <rPh sb="3" eb="6">
      <t>キカンチュウ</t>
    </rPh>
    <rPh sb="7" eb="10">
      <t>ヘイキンテキ</t>
    </rPh>
    <rPh sb="11" eb="12">
      <t>ツキ</t>
    </rPh>
    <rPh sb="12" eb="13">
      <t>ア</t>
    </rPh>
    <rPh sb="15" eb="17">
      <t>キュウショク</t>
    </rPh>
    <rPh sb="17" eb="19">
      <t>ジッシ</t>
    </rPh>
    <rPh sb="19" eb="21">
      <t>ニッスウ</t>
    </rPh>
    <phoneticPr fontId="2"/>
  </si>
  <si>
    <t>日</t>
    <rPh sb="0" eb="1">
      <t>ヒ</t>
    </rPh>
    <phoneticPr fontId="2"/>
  </si>
  <si>
    <t>÷４週＝</t>
    <rPh sb="2" eb="3">
      <t>シュウ</t>
    </rPh>
    <phoneticPr fontId="2"/>
  </si>
  <si>
    <t>週当たり実施日数</t>
    <rPh sb="0" eb="1">
      <t>シュウ</t>
    </rPh>
    <rPh sb="1" eb="2">
      <t>ア</t>
    </rPh>
    <rPh sb="4" eb="6">
      <t>ジッシ</t>
    </rPh>
    <rPh sb="6" eb="8">
      <t>ニッスウ</t>
    </rPh>
    <phoneticPr fontId="2"/>
  </si>
  <si>
    <t>10　外部監査費加算</t>
    <rPh sb="3" eb="5">
      <t>ガイブ</t>
    </rPh>
    <rPh sb="5" eb="7">
      <t>カンサ</t>
    </rPh>
    <rPh sb="7" eb="8">
      <t>ヒ</t>
    </rPh>
    <rPh sb="8" eb="10">
      <t>カサン</t>
    </rPh>
    <phoneticPr fontId="2"/>
  </si>
  <si>
    <t>・外部監査の実施状況が分かる資料等
　（監査実施契約が締結された時点で契約書の写し等を提出</t>
    <rPh sb="1" eb="3">
      <t>ガイブ</t>
    </rPh>
    <rPh sb="3" eb="5">
      <t>カンサ</t>
    </rPh>
    <rPh sb="6" eb="8">
      <t>ジッシ</t>
    </rPh>
    <rPh sb="8" eb="10">
      <t>ジョウキョウ</t>
    </rPh>
    <rPh sb="11" eb="12">
      <t>ワ</t>
    </rPh>
    <rPh sb="14" eb="16">
      <t>シリョウ</t>
    </rPh>
    <rPh sb="16" eb="17">
      <t>トウ</t>
    </rPh>
    <rPh sb="20" eb="22">
      <t>カンサ</t>
    </rPh>
    <rPh sb="22" eb="24">
      <t>ジッシ</t>
    </rPh>
    <rPh sb="24" eb="26">
      <t>ケイヤク</t>
    </rPh>
    <rPh sb="27" eb="29">
      <t>テイケツ</t>
    </rPh>
    <rPh sb="32" eb="34">
      <t>ジテン</t>
    </rPh>
    <rPh sb="35" eb="38">
      <t>ケイヤクショ</t>
    </rPh>
    <rPh sb="39" eb="40">
      <t>ウツ</t>
    </rPh>
    <rPh sb="41" eb="42">
      <t>トウ</t>
    </rPh>
    <rPh sb="43" eb="45">
      <t>テイシュツ</t>
    </rPh>
    <phoneticPr fontId="2"/>
  </si>
  <si>
    <t>※注意事項２</t>
    <rPh sb="1" eb="3">
      <t>チュウイ</t>
    </rPh>
    <rPh sb="3" eb="5">
      <t>ジコウ</t>
    </rPh>
    <phoneticPr fontId="2"/>
  </si>
  <si>
    <t>※注意事項１</t>
    <rPh sb="1" eb="3">
      <t>チュウイ</t>
    </rPh>
    <rPh sb="3" eb="5">
      <t>ジコウ</t>
    </rPh>
    <phoneticPr fontId="2"/>
  </si>
  <si>
    <t>※外部搬入の場合は契約業者等との契約書等を添付すること。</t>
    <phoneticPr fontId="2"/>
  </si>
  <si>
    <t>調書「休日保育加算」</t>
    <rPh sb="0" eb="2">
      <t>チョウショ</t>
    </rPh>
    <rPh sb="3" eb="5">
      <t>キュウジツ</t>
    </rPh>
    <rPh sb="5" eb="7">
      <t>ホイク</t>
    </rPh>
    <rPh sb="7" eb="9">
      <t>カサン</t>
    </rPh>
    <phoneticPr fontId="2"/>
  </si>
  <si>
    <t>休日等を含めて年間を通じて開所している</t>
    <rPh sb="0" eb="2">
      <t>キュウジツ</t>
    </rPh>
    <rPh sb="2" eb="3">
      <t>トウ</t>
    </rPh>
    <rPh sb="4" eb="5">
      <t>フク</t>
    </rPh>
    <rPh sb="7" eb="9">
      <t>ネンカン</t>
    </rPh>
    <rPh sb="10" eb="11">
      <t>ツウ</t>
    </rPh>
    <rPh sb="13" eb="15">
      <t>カイショ</t>
    </rPh>
    <phoneticPr fontId="2"/>
  </si>
  <si>
    <t>適</t>
    <rPh sb="0" eb="1">
      <t>テキ</t>
    </rPh>
    <phoneticPr fontId="2"/>
  </si>
  <si>
    <t>否</t>
    <rPh sb="0" eb="1">
      <t>ヒ</t>
    </rPh>
    <phoneticPr fontId="2"/>
  </si>
  <si>
    <t>※開所する施設は、複数の特定教育・保育施設、地域型保育事業所（居宅訪問型保育事業所は除く。）及び企業主導型保育施設との共同により年間を通じて開所する施設（以下「共同実施施設」という。）を含む。</t>
    <phoneticPr fontId="2"/>
  </si>
  <si>
    <t>乳児</t>
    <rPh sb="0" eb="2">
      <t>ニュウジ</t>
    </rPh>
    <phoneticPr fontId="2"/>
  </si>
  <si>
    <t>（適用開始現在）</t>
    <rPh sb="1" eb="3">
      <t>テキヨウ</t>
    </rPh>
    <rPh sb="3" eb="5">
      <t>カイシ</t>
    </rPh>
    <rPh sb="5" eb="7">
      <t>ゲンザイ</t>
    </rPh>
    <phoneticPr fontId="2"/>
  </si>
  <si>
    <t>1.2歳児</t>
    <rPh sb="3" eb="5">
      <t>サイジ</t>
    </rPh>
    <phoneticPr fontId="2"/>
  </si>
  <si>
    <t>3歳児</t>
    <rPh sb="1" eb="2">
      <t>サイ</t>
    </rPh>
    <rPh sb="2" eb="3">
      <t>ジ</t>
    </rPh>
    <phoneticPr fontId="2"/>
  </si>
  <si>
    <t>4歳以上児</t>
    <rPh sb="1" eb="4">
      <t>サイイジョウ</t>
    </rPh>
    <rPh sb="4" eb="5">
      <t>ジ</t>
    </rPh>
    <phoneticPr fontId="2"/>
  </si>
  <si>
    <t>利用子ども数
（見込）</t>
    <rPh sb="0" eb="2">
      <t>リヨウ</t>
    </rPh>
    <rPh sb="2" eb="3">
      <t>コ</t>
    </rPh>
    <rPh sb="5" eb="6">
      <t>スウ</t>
    </rPh>
    <rPh sb="8" eb="10">
      <t>ミコミ</t>
    </rPh>
    <phoneticPr fontId="2"/>
  </si>
  <si>
    <t>保育教諭の配置状況
（見込）</t>
    <rPh sb="0" eb="2">
      <t>ホイク</t>
    </rPh>
    <rPh sb="2" eb="4">
      <t>キョウユ</t>
    </rPh>
    <rPh sb="5" eb="7">
      <t>ハイチ</t>
    </rPh>
    <rPh sb="7" eb="9">
      <t>ジョウキョウ</t>
    </rPh>
    <rPh sb="11" eb="13">
      <t>ミコミ</t>
    </rPh>
    <phoneticPr fontId="2"/>
  </si>
  <si>
    <t>　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している</t>
    <phoneticPr fontId="2"/>
  </si>
  <si>
    <t>適宜、間食又は給食等を提供している</t>
    <rPh sb="0" eb="2">
      <t>テキギ</t>
    </rPh>
    <rPh sb="3" eb="5">
      <t>カンショク</t>
    </rPh>
    <rPh sb="5" eb="6">
      <t>マタ</t>
    </rPh>
    <rPh sb="7" eb="9">
      <t>キュウショク</t>
    </rPh>
    <rPh sb="9" eb="10">
      <t>トウ</t>
    </rPh>
    <rPh sb="11" eb="13">
      <t>テイキョウ</t>
    </rPh>
    <phoneticPr fontId="2"/>
  </si>
  <si>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2"/>
  </si>
  <si>
    <t>要件の内容</t>
    <rPh sb="0" eb="2">
      <t>ヨウケン</t>
    </rPh>
    <rPh sb="3" eb="5">
      <t>ナイヨウ</t>
    </rPh>
    <phoneticPr fontId="2"/>
  </si>
  <si>
    <t>4月</t>
    <rPh sb="1" eb="2">
      <t>ガツ</t>
    </rPh>
    <phoneticPr fontId="2"/>
  </si>
  <si>
    <t>5月</t>
    <rPh sb="1" eb="2">
      <t>ガツ</t>
    </rPh>
    <phoneticPr fontId="2"/>
  </si>
  <si>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</si>
  <si>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</si>
  <si>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</si>
  <si>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</si>
  <si>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</si>
  <si>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</si>
  <si>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</si>
  <si>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</si>
  <si>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</si>
  <si>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</si>
  <si>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2"/>
  </si>
  <si>
    <t>今年度延べ利用子ども数（見込）</t>
    <rPh sb="0" eb="3">
      <t>コンネンド</t>
    </rPh>
    <rPh sb="3" eb="4">
      <t>ノ</t>
    </rPh>
    <rPh sb="5" eb="7">
      <t>リヨウ</t>
    </rPh>
    <rPh sb="7" eb="8">
      <t>コ</t>
    </rPh>
    <rPh sb="10" eb="11">
      <t>スウ</t>
    </rPh>
    <rPh sb="12" eb="14">
      <t>ミコミ</t>
    </rPh>
    <phoneticPr fontId="2"/>
  </si>
  <si>
    <t>※1　延べ利用子ども数は、1人の子どもが月4日利用した場合は4名と計算すること。</t>
    <phoneticPr fontId="2"/>
  </si>
  <si>
    <t>※2　休日延べ利用子ども数には、休日等に当該休日保育対象施設を利用する休日保育対象施設以外の
　　特定教育・保育施設又は特定地域型保育事業を利用する子どもを含むこと。</t>
    <phoneticPr fontId="2"/>
  </si>
  <si>
    <t>※3　複数の施設・事業所との共同により年間を通じて開所する場合は、実施する各施設・事業所の休日延べ利用子ども数の見込み数（実績数）を徴収して認定を行うこと。</t>
    <phoneticPr fontId="2"/>
  </si>
  <si>
    <t>※4　認定申請提出時点において休日保育の実績がない場合は、加算の取得は出来ない。ただし、提出日
　以降に休日保育を行った場合は、その実績を報告すれば、年度当初まで遡及しての加算が可能。</t>
    <phoneticPr fontId="2"/>
  </si>
  <si>
    <t>２　添付書類</t>
    <rPh sb="2" eb="4">
      <t>テンプ</t>
    </rPh>
    <rPh sb="4" eb="6">
      <t>ショルイ</t>
    </rPh>
    <phoneticPr fontId="2"/>
  </si>
  <si>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2"/>
  </si>
  <si>
    <t>【実績報告書】</t>
    <rPh sb="1" eb="3">
      <t>ジッセキ</t>
    </rPh>
    <rPh sb="3" eb="5">
      <t>ホウコク</t>
    </rPh>
    <rPh sb="5" eb="6">
      <t>ショ</t>
    </rPh>
    <phoneticPr fontId="2"/>
  </si>
  <si>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2"/>
  </si>
  <si>
    <t>年間延べ利用子ども数
（実績）※2,3</t>
    <phoneticPr fontId="2"/>
  </si>
  <si>
    <t>年間実利用児童数</t>
    <rPh sb="0" eb="2">
      <t>ネンカン</t>
    </rPh>
    <rPh sb="2" eb="3">
      <t>ジツ</t>
    </rPh>
    <rPh sb="3" eb="5">
      <t>リヨウ</t>
    </rPh>
    <rPh sb="5" eb="7">
      <t>ジドウ</t>
    </rPh>
    <rPh sb="7" eb="8">
      <t>スウ</t>
    </rPh>
    <phoneticPr fontId="2"/>
  </si>
  <si>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2"/>
  </si>
  <si>
    <t>加算実施月数</t>
    <rPh sb="0" eb="2">
      <t>カサン</t>
    </rPh>
    <rPh sb="2" eb="4">
      <t>ジッシ</t>
    </rPh>
    <rPh sb="4" eb="6">
      <t>ゲッスウ</t>
    </rPh>
    <phoneticPr fontId="2"/>
  </si>
  <si>
    <t>月</t>
    <rPh sb="0" eb="1">
      <t>ツキ</t>
    </rPh>
    <phoneticPr fontId="2"/>
  </si>
  <si>
    <t>※2　実際の年間延べ利用子ども数の実績を記入すること。</t>
    <phoneticPr fontId="2"/>
  </si>
  <si>
    <t>※5　※4のうち、平日は他の施設・事業所を利用する子どもの数を記入すること。</t>
    <phoneticPr fontId="2"/>
  </si>
  <si>
    <t>※3　複数の施設・事業所との共同により年間を通じて開所する場合は、実施する各施設・事業所の休日延べ利用子ども
　　数の見込み数を記載すること。</t>
    <phoneticPr fontId="2"/>
  </si>
  <si>
    <t>※1　認定を受けた年間延べ利用子ども数（見込）を記入すること。延べ利用子ども数は１人の
　　 子どもが年に30日利用した場合は30人と計算すること。</t>
    <phoneticPr fontId="2"/>
  </si>
  <si>
    <t>※4　年度中に休日保育を利用した実利用子ども数を記入すること。毎週利用している子どもも、年に１度しか利用しな
　　い子どももそれぞれ１人と記入する。</t>
    <phoneticPr fontId="2"/>
  </si>
  <si>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2"/>
  </si>
  <si>
    <t>加算適用判定：</t>
    <rPh sb="0" eb="2">
      <t>カサン</t>
    </rPh>
    <rPh sb="2" eb="4">
      <t>テキヨウ</t>
    </rPh>
    <rPh sb="4" eb="6">
      <t>ハンテイ</t>
    </rPh>
    <phoneticPr fontId="2"/>
  </si>
  <si>
    <t>構造</t>
    <rPh sb="0" eb="2">
      <t>コウゾウ</t>
    </rPh>
    <phoneticPr fontId="2"/>
  </si>
  <si>
    <t>　　　　　　　　造　　　階建</t>
    <rPh sb="8" eb="9">
      <t>ゾウ</t>
    </rPh>
    <rPh sb="12" eb="14">
      <t>カイダ</t>
    </rPh>
    <phoneticPr fontId="2"/>
  </si>
  <si>
    <t>建築年月日
（確認年月日）</t>
    <rPh sb="0" eb="2">
      <t>ケンチク</t>
    </rPh>
    <rPh sb="2" eb="5">
      <t>ネンガッピ</t>
    </rPh>
    <rPh sb="7" eb="9">
      <t>カクニン</t>
    </rPh>
    <rPh sb="9" eb="12">
      <t>ネンガッピ</t>
    </rPh>
    <phoneticPr fontId="2"/>
  </si>
  <si>
    <t>年　　　月　　　日</t>
    <rPh sb="0" eb="1">
      <t>ネン</t>
    </rPh>
    <rPh sb="4" eb="5">
      <t>ツキ</t>
    </rPh>
    <rPh sb="8" eb="9">
      <t>ヒ</t>
    </rPh>
    <phoneticPr fontId="2"/>
  </si>
  <si>
    <t>　設置者の自己所有である</t>
    <rPh sb="1" eb="4">
      <t>セッチシャ</t>
    </rPh>
    <rPh sb="5" eb="7">
      <t>ジコ</t>
    </rPh>
    <rPh sb="7" eb="9">
      <t>ショユウ</t>
    </rPh>
    <phoneticPr fontId="2"/>
  </si>
  <si>
    <t>　建物を整備又は取得する際に、建設資金又は購入資金が発生している。</t>
    <rPh sb="1" eb="3">
      <t>タテモノ</t>
    </rPh>
    <rPh sb="4" eb="6">
      <t>セイビ</t>
    </rPh>
    <rPh sb="6" eb="7">
      <t>マタ</t>
    </rPh>
    <rPh sb="8" eb="10">
      <t>シュトク</t>
    </rPh>
    <rPh sb="12" eb="13">
      <t>サイ</t>
    </rPh>
    <rPh sb="15" eb="17">
      <t>ケンセツ</t>
    </rPh>
    <rPh sb="17" eb="19">
      <t>シキン</t>
    </rPh>
    <rPh sb="19" eb="20">
      <t>マタ</t>
    </rPh>
    <rPh sb="21" eb="23">
      <t>コウニュウ</t>
    </rPh>
    <rPh sb="23" eb="25">
      <t>シキン</t>
    </rPh>
    <rPh sb="26" eb="28">
      <t>ハッセイ</t>
    </rPh>
    <phoneticPr fontId="2"/>
  </si>
  <si>
    <t>　</t>
    <phoneticPr fontId="2"/>
  </si>
  <si>
    <t>　建物の整備に当たり、施設整備費又は改修費等の国庫補助金の交付を受けていない</t>
    <rPh sb="1" eb="3">
      <t>タテモノ</t>
    </rPh>
    <rPh sb="4" eb="6">
      <t>セイビ</t>
    </rPh>
    <rPh sb="7" eb="8">
      <t>ア</t>
    </rPh>
    <rPh sb="11" eb="13">
      <t>シセツ</t>
    </rPh>
    <rPh sb="13" eb="16">
      <t>セイビヒ</t>
    </rPh>
    <rPh sb="16" eb="17">
      <t>マタ</t>
    </rPh>
    <rPh sb="18" eb="20">
      <t>カイシュウ</t>
    </rPh>
    <rPh sb="20" eb="21">
      <t>ヒ</t>
    </rPh>
    <rPh sb="21" eb="22">
      <t>トウ</t>
    </rPh>
    <rPh sb="23" eb="25">
      <t>コッコ</t>
    </rPh>
    <rPh sb="25" eb="28">
      <t>ホジョキン</t>
    </rPh>
    <rPh sb="29" eb="31">
      <t>コウフ</t>
    </rPh>
    <rPh sb="32" eb="33">
      <t>ウ</t>
    </rPh>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</si>
  <si>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</si>
  <si>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</si>
  <si>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調書「減価償却費加算」</t>
    <rPh sb="0" eb="2">
      <t>チョウショ</t>
    </rPh>
    <rPh sb="3" eb="5">
      <t>ゲンカ</t>
    </rPh>
    <rPh sb="5" eb="7">
      <t>ショウキャク</t>
    </rPh>
    <rPh sb="7" eb="8">
      <t>ヒ</t>
    </rPh>
    <rPh sb="8" eb="10">
      <t>カサン</t>
    </rPh>
    <phoneticPr fontId="2"/>
  </si>
  <si>
    <t>調書「賃借料加算」</t>
    <rPh sb="0" eb="2">
      <t>チョウショ</t>
    </rPh>
    <rPh sb="3" eb="6">
      <t>チンシャクリョウ</t>
    </rPh>
    <rPh sb="6" eb="8">
      <t>カサン</t>
    </rPh>
    <phoneticPr fontId="2"/>
  </si>
  <si>
    <t>15　副食費徴収免除加算</t>
    <rPh sb="3" eb="12">
      <t>フクショクヒチョウシュウメンジョカサン</t>
    </rPh>
    <phoneticPr fontId="2"/>
  </si>
  <si>
    <t>月の給食実施日数</t>
    <rPh sb="0" eb="1">
      <t>ツキ</t>
    </rPh>
    <rPh sb="2" eb="4">
      <t>キュウショク</t>
    </rPh>
    <rPh sb="4" eb="6">
      <t>ジッシ</t>
    </rPh>
    <rPh sb="6" eb="8">
      <t>ニッスウ</t>
    </rPh>
    <phoneticPr fontId="2"/>
  </si>
  <si>
    <t>添付書類</t>
    <rPh sb="0" eb="2">
      <t>テンプ</t>
    </rPh>
    <rPh sb="2" eb="4">
      <t>ショルイ</t>
    </rPh>
    <phoneticPr fontId="2"/>
  </si>
  <si>
    <t>月の副食提供予定がわかる資料（献立表など。給食実施加算における添付書類で副食の提供予定が明らかになる場合は添付省略可）</t>
    <phoneticPr fontId="2"/>
  </si>
  <si>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2"/>
  </si>
  <si>
    <t>※　教育標準時間認定子どもに係る利用定員35人以下又は121人以上の施設が対象</t>
    <phoneticPr fontId="2"/>
  </si>
  <si>
    <t>※　実施日は利用子どもの全てに副食の全てを提供する日とする（施設の都合によらず副食の一部又は全部の提供を要しない利用子どもについては副食の全てを提供しているものとみなす）。</t>
    <phoneticPr fontId="2"/>
  </si>
  <si>
    <t>加算対象</t>
    <rPh sb="0" eb="2">
      <t>カサン</t>
    </rPh>
    <rPh sb="2" eb="4">
      <t>タイショウ</t>
    </rPh>
    <phoneticPr fontId="2"/>
  </si>
  <si>
    <t>1号</t>
    <rPh sb="1" eb="2">
      <t>ゴウ</t>
    </rPh>
    <phoneticPr fontId="2"/>
  </si>
  <si>
    <t>2.3号</t>
    <rPh sb="3" eb="4">
      <t>ゴウ</t>
    </rPh>
    <phoneticPr fontId="2"/>
  </si>
  <si>
    <t>調書</t>
    <rPh sb="0" eb="2">
      <t>チョウショ</t>
    </rPh>
    <phoneticPr fontId="2"/>
  </si>
  <si>
    <r>
      <t>主幹保育教諭等の専任化により子育て支援の取組みを実施していない場合　　　</t>
    </r>
    <r>
      <rPr>
        <sz val="8"/>
        <color rgb="FFFF0000"/>
        <rFont val="ＭＳ Ｐ明朝"/>
        <family val="1"/>
        <charset val="128"/>
      </rPr>
      <t>※適用の有無を問わず調書の提出が必要</t>
    </r>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9">
      <t>テキヨウ</t>
    </rPh>
    <rPh sb="40" eb="42">
      <t>ウム</t>
    </rPh>
    <rPh sb="43" eb="44">
      <t>ト</t>
    </rPh>
    <rPh sb="46" eb="48">
      <t>チョウショ</t>
    </rPh>
    <rPh sb="49" eb="51">
      <t>テイシュツ</t>
    </rPh>
    <rPh sb="52" eb="54">
      <t>ヒツヨウ</t>
    </rPh>
    <phoneticPr fontId="1"/>
  </si>
  <si>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1"/>
  </si>
  <si>
    <t>施設名：</t>
    <rPh sb="0" eb="2">
      <t>シセツ</t>
    </rPh>
    <rPh sb="2" eb="3">
      <t>メイ</t>
    </rPh>
    <phoneticPr fontId="35"/>
  </si>
  <si>
    <t>1号認定児童について</t>
    <rPh sb="1" eb="2">
      <t>ゴウ</t>
    </rPh>
    <rPh sb="2" eb="4">
      <t>ニンテイ</t>
    </rPh>
    <rPh sb="4" eb="6">
      <t>ジドウ</t>
    </rPh>
    <phoneticPr fontId="35"/>
  </si>
  <si>
    <t>年度</t>
    <rPh sb="0" eb="2">
      <t>ネンド</t>
    </rPh>
    <phoneticPr fontId="35"/>
  </si>
  <si>
    <t>5月</t>
  </si>
  <si>
    <t>年平均在所率</t>
    <rPh sb="0" eb="3">
      <t>ネンヘイキン</t>
    </rPh>
    <rPh sb="3" eb="5">
      <t>ザイショ</t>
    </rPh>
    <rPh sb="5" eb="6">
      <t>リツ</t>
    </rPh>
    <phoneticPr fontId="2"/>
  </si>
  <si>
    <t>月初日在籍子ども数</t>
    <rPh sb="0" eb="1">
      <t>ツキ</t>
    </rPh>
    <rPh sb="1" eb="3">
      <t>ショニチ</t>
    </rPh>
    <rPh sb="3" eb="5">
      <t>ザイセキ</t>
    </rPh>
    <rPh sb="5" eb="6">
      <t>コ</t>
    </rPh>
    <rPh sb="8" eb="9">
      <t>スウ</t>
    </rPh>
    <phoneticPr fontId="2"/>
  </si>
  <si>
    <t>月初日利用定員</t>
    <rPh sb="0" eb="1">
      <t>ツキ</t>
    </rPh>
    <rPh sb="1" eb="3">
      <t>ショニチ</t>
    </rPh>
    <rPh sb="3" eb="5">
      <t>リヨウ</t>
    </rPh>
    <rPh sb="5" eb="7">
      <t>テイイン</t>
    </rPh>
    <phoneticPr fontId="2"/>
  </si>
  <si>
    <t>２・３号認定児童について</t>
    <rPh sb="3" eb="4">
      <t>ゴウ</t>
    </rPh>
    <rPh sb="4" eb="6">
      <t>ニンテイ</t>
    </rPh>
    <rPh sb="6" eb="8">
      <t>ジドウ</t>
    </rPh>
    <phoneticPr fontId="2"/>
  </si>
  <si>
    <t>恒常的な定員の超過に</t>
    <rPh sb="0" eb="3">
      <t>コウジョウテキ</t>
    </rPh>
    <rPh sb="4" eb="6">
      <t>テイイン</t>
    </rPh>
    <rPh sb="7" eb="9">
      <t>チョウカ</t>
    </rPh>
    <phoneticPr fontId="2"/>
  </si>
  <si>
    <t>「定員を恒常的に超過する場合」に係る１号認定・２・３号認定それぞれの区分ごとの月初日在籍児童数状況確認表</t>
    <rPh sb="1" eb="3">
      <t>テイイン</t>
    </rPh>
    <rPh sb="4" eb="7">
      <t>コウジョウテキ</t>
    </rPh>
    <rPh sb="8" eb="10">
      <t>チョウカ</t>
    </rPh>
    <rPh sb="12" eb="14">
      <t>バアイ</t>
    </rPh>
    <rPh sb="16" eb="17">
      <t>カカ</t>
    </rPh>
    <rPh sb="19" eb="20">
      <t>ゴウ</t>
    </rPh>
    <rPh sb="20" eb="22">
      <t>ニンテイ</t>
    </rPh>
    <rPh sb="26" eb="27">
      <t>ゴウ</t>
    </rPh>
    <rPh sb="27" eb="29">
      <t>ニンテイ</t>
    </rPh>
    <rPh sb="34" eb="36">
      <t>クブン</t>
    </rPh>
    <rPh sb="39" eb="40">
      <t>ツキ</t>
    </rPh>
    <rPh sb="40" eb="42">
      <t>ショニチ</t>
    </rPh>
    <rPh sb="42" eb="44">
      <t>ザイセキ</t>
    </rPh>
    <rPh sb="44" eb="46">
      <t>ジドウ</t>
    </rPh>
    <rPh sb="46" eb="47">
      <t>スウ</t>
    </rPh>
    <rPh sb="47" eb="49">
      <t>ジョウキョウ</t>
    </rPh>
    <rPh sb="49" eb="51">
      <t>カクニン</t>
    </rPh>
    <rPh sb="51" eb="52">
      <t>ヒョウ</t>
    </rPh>
    <phoneticPr fontId="2"/>
  </si>
  <si>
    <t>教育標準時間認定（１号）</t>
    <rPh sb="0" eb="2">
      <t>キョウイク</t>
    </rPh>
    <rPh sb="2" eb="4">
      <t>ヒョウジュン</t>
    </rPh>
    <rPh sb="4" eb="6">
      <t>ジカン</t>
    </rPh>
    <rPh sb="6" eb="8">
      <t>ニンテイ</t>
    </rPh>
    <rPh sb="10" eb="11">
      <t>ゴウ</t>
    </rPh>
    <phoneticPr fontId="2"/>
  </si>
  <si>
    <t>・主幹保育教諭等の配置</t>
    <rPh sb="1" eb="3">
      <t>シュカン</t>
    </rPh>
    <rPh sb="3" eb="5">
      <t>ホイク</t>
    </rPh>
    <rPh sb="5" eb="7">
      <t>キョウユ</t>
    </rPh>
    <rPh sb="7" eb="8">
      <t>トウ</t>
    </rPh>
    <rPh sb="9" eb="11">
      <t>ハイチ</t>
    </rPh>
    <phoneticPr fontId="2"/>
  </si>
  <si>
    <t>・代替保育教諭等の配置</t>
    <rPh sb="1" eb="3">
      <t>ダイタイ</t>
    </rPh>
    <rPh sb="3" eb="5">
      <t>ホイク</t>
    </rPh>
    <rPh sb="5" eb="7">
      <t>キョウユ</t>
    </rPh>
    <rPh sb="7" eb="8">
      <t>トウ</t>
    </rPh>
    <rPh sb="9" eb="11">
      <t>ハイチ</t>
    </rPh>
    <phoneticPr fontId="2"/>
  </si>
  <si>
    <t>常勤</t>
    <rPh sb="0" eb="2">
      <t>ジョウキン</t>
    </rPh>
    <phoneticPr fontId="2"/>
  </si>
  <si>
    <t>非常勤</t>
    <rPh sb="0" eb="3">
      <t>ヒジョウキン</t>
    </rPh>
    <phoneticPr fontId="2"/>
  </si>
  <si>
    <t>・事業の実施状況（2つ以上実施していること）</t>
    <rPh sb="1" eb="3">
      <t>ジギョウ</t>
    </rPh>
    <rPh sb="4" eb="6">
      <t>ジッシ</t>
    </rPh>
    <rPh sb="6" eb="8">
      <t>ジョウキョウ</t>
    </rPh>
    <rPh sb="11" eb="13">
      <t>イジョウ</t>
    </rPh>
    <rPh sb="13" eb="15">
      <t>ジッシ</t>
    </rPh>
    <phoneticPr fontId="2"/>
  </si>
  <si>
    <t>月初日現在の利用児童数：</t>
    <rPh sb="0" eb="1">
      <t>ツキ</t>
    </rPh>
    <rPh sb="1" eb="3">
      <t>ショニチ</t>
    </rPh>
    <rPh sb="3" eb="5">
      <t>ゲンザイ</t>
    </rPh>
    <rPh sb="6" eb="8">
      <t>リヨウ</t>
    </rPh>
    <rPh sb="8" eb="10">
      <t>ジドウ</t>
    </rPh>
    <rPh sb="10" eb="11">
      <t>スウ</t>
    </rPh>
    <phoneticPr fontId="2"/>
  </si>
  <si>
    <t>名</t>
    <rPh sb="0" eb="1">
      <t>メイ</t>
    </rPh>
    <phoneticPr fontId="2"/>
  </si>
  <si>
    <r>
      <t>　</t>
    </r>
    <r>
      <rPr>
        <b/>
        <u/>
        <sz val="9"/>
        <color theme="1"/>
        <rFont val="游ゴシック"/>
        <family val="3"/>
        <charset val="128"/>
        <scheme val="minor"/>
      </rPr>
      <t>幼稚園型一時預かり事業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r>
    <phoneticPr fontId="2"/>
  </si>
  <si>
    <r>
      <t>　</t>
    </r>
    <r>
      <rPr>
        <b/>
        <u/>
        <sz val="9"/>
        <color theme="1"/>
        <rFont val="游ゴシック"/>
        <family val="3"/>
        <charset val="128"/>
        <scheme val="minor"/>
      </rPr>
      <t>満３歳児に対する教育・保育の提供</t>
    </r>
    <r>
      <rPr>
        <sz val="9"/>
        <color theme="1"/>
        <rFont val="游ゴシック"/>
        <family val="3"/>
        <charset val="128"/>
        <scheme val="minor"/>
      </rPr>
      <t>（月の初日において満３歳児が１人以上利用している月から年度を通じて当該要件を満たしているものとする。）</t>
    </r>
    <phoneticPr fontId="2"/>
  </si>
  <si>
    <t>継続的な小学校との連携・接続に係る取組で以下の全ての要件を満たすもの（年度当初における計画により下記の要件を満たしていることをもって４月から年度を通じて当該要件を満たしているものと取り扱う。）
(ｱ)小学校との連携・接続に関する業務分掌を明確にしていること。
(ｲ)授業・行事、研究会・研修等の小学校との子ども及び教職員の交流活動を年度を通じて複数回実施していること。
(ｳ)小学校との接続を見通した教育課程を編成していること（継続的な協議会の開催等により具体的な編成に向けた研究に着手していると認められる場合を含む。）。</t>
    <phoneticPr fontId="2"/>
  </si>
  <si>
    <t>保育認定（２・３号）</t>
    <rPh sb="0" eb="2">
      <t>ホイク</t>
    </rPh>
    <rPh sb="2" eb="4">
      <t>ニンテイ</t>
    </rPh>
    <rPh sb="8" eb="9">
      <t>ゴウ</t>
    </rPh>
    <phoneticPr fontId="2"/>
  </si>
  <si>
    <r>
      <t>　</t>
    </r>
    <r>
      <rPr>
        <b/>
        <u/>
        <sz val="9"/>
        <color theme="1"/>
        <rFont val="游ゴシック"/>
        <family val="3"/>
        <charset val="128"/>
        <scheme val="minor"/>
      </rPr>
      <t>延長保育事業</t>
    </r>
    <r>
      <rPr>
        <sz val="9"/>
        <color theme="1"/>
        <rFont val="游ゴシック"/>
        <family val="3"/>
        <charset val="128"/>
        <scheme val="minor"/>
      </rPr>
      <t>（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r>
    <phoneticPr fontId="2"/>
  </si>
  <si>
    <r>
      <rPr>
        <b/>
        <u/>
        <sz val="9"/>
        <color theme="1"/>
        <rFont val="游ゴシック"/>
        <family val="3"/>
        <charset val="128"/>
        <scheme val="minor"/>
      </rPr>
      <t>病児保育事業</t>
    </r>
    <r>
      <rPr>
        <sz val="9"/>
        <color theme="1"/>
        <rFont val="游ゴシック"/>
        <family val="3"/>
        <charset val="128"/>
        <scheme val="minor"/>
      </rPr>
      <t>（子ども・子育て支援交付金に係る要件に適合するもの及びこれと同等の要件を満たして自主事業として実施しているもの。）</t>
    </r>
    <phoneticPr fontId="2"/>
  </si>
  <si>
    <r>
      <rPr>
        <b/>
        <u/>
        <sz val="9"/>
        <color theme="1"/>
        <rFont val="游ゴシック"/>
        <family val="3"/>
        <charset val="128"/>
        <scheme val="minor"/>
      </rPr>
      <t>乳児が３人以上利用している施設</t>
    </r>
    <r>
      <rPr>
        <sz val="9"/>
        <color theme="1"/>
        <rFont val="游ゴシック"/>
        <family val="3"/>
        <charset val="128"/>
        <scheme val="minor"/>
      </rPr>
      <t>（月の初日において乳児が３人以上利用している月から当該要件を満たしているものとする。）</t>
    </r>
    <phoneticPr fontId="2"/>
  </si>
  <si>
    <r>
      <rPr>
        <b/>
        <u/>
        <sz val="9"/>
        <color theme="1"/>
        <rFont val="游ゴシック"/>
        <family val="3"/>
        <charset val="128"/>
        <scheme val="minor"/>
      </rPr>
      <t>障害児</t>
    </r>
    <r>
      <rPr>
        <sz val="9"/>
        <color theme="1"/>
        <rFont val="游ゴシック"/>
        <family val="3"/>
        <charset val="128"/>
        <scheme val="minor"/>
      </rPr>
      <t>（軽度障害児※を含む。）</t>
    </r>
    <r>
      <rPr>
        <b/>
        <u/>
        <sz val="9"/>
        <color theme="1"/>
        <rFont val="游ゴシック"/>
        <family val="3"/>
        <charset val="128"/>
        <scheme val="minor"/>
      </rPr>
      <t>に対する教育・保育の提供</t>
    </r>
    <r>
      <rPr>
        <sz val="9"/>
        <color theme="1"/>
        <rFont val="游ゴシック"/>
        <family val="3"/>
        <charset val="128"/>
        <scheme val="minor"/>
      </rPr>
      <t xml:space="preserve">（月の初日において障害児が１人以上利用している月から年度を通じて当該要件を満たしているものとする。）
</t>
    </r>
    <r>
      <rPr>
        <b/>
        <sz val="9"/>
        <color rgb="FFFF0000"/>
        <rFont val="游ゴシック"/>
        <family val="3"/>
        <charset val="128"/>
        <scheme val="minor"/>
      </rPr>
      <t>※該当する場合は療育支援加算の調書を先に作成すること</t>
    </r>
    <rPh sb="79" eb="81">
      <t>ガイトウ</t>
    </rPh>
    <rPh sb="83" eb="85">
      <t>バアイ</t>
    </rPh>
    <rPh sb="86" eb="88">
      <t>リョウイク</t>
    </rPh>
    <rPh sb="88" eb="90">
      <t>シエン</t>
    </rPh>
    <rPh sb="90" eb="92">
      <t>カサン</t>
    </rPh>
    <rPh sb="93" eb="95">
      <t>チョウショ</t>
    </rPh>
    <rPh sb="96" eb="97">
      <t>サキ</t>
    </rPh>
    <rPh sb="98" eb="100">
      <t>サクセイ</t>
    </rPh>
    <phoneticPr fontId="2"/>
  </si>
  <si>
    <r>
      <t>　</t>
    </r>
    <r>
      <rPr>
        <b/>
        <u/>
        <sz val="9"/>
        <color theme="1"/>
        <rFont val="游ゴシック"/>
        <family val="3"/>
        <charset val="128"/>
        <scheme val="minor"/>
      </rPr>
      <t>一般型一時預かり事業</t>
    </r>
    <r>
      <rPr>
        <sz val="9"/>
        <color theme="1"/>
        <rFont val="游ゴシック"/>
        <family val="3"/>
        <charset val="128"/>
        <scheme val="minor"/>
      </rPr>
      <t>（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r>
    <phoneticPr fontId="2"/>
  </si>
  <si>
    <t>療育支援加算の調書はこちら</t>
    <rPh sb="0" eb="6">
      <t>リョウイクシエンカサン</t>
    </rPh>
    <rPh sb="7" eb="9">
      <t>チョウショ</t>
    </rPh>
    <phoneticPr fontId="2"/>
  </si>
  <si>
    <t>調書「療育支援加算」</t>
    <rPh sb="0" eb="2">
      <t>チョウショ</t>
    </rPh>
    <rPh sb="3" eb="5">
      <t>リョウイク</t>
    </rPh>
    <rPh sb="5" eb="7">
      <t>シエン</t>
    </rPh>
    <rPh sb="7" eb="9">
      <t>カサン</t>
    </rPh>
    <phoneticPr fontId="2"/>
  </si>
  <si>
    <t>主幹保育教諭等補助者の配置</t>
    <rPh sb="0" eb="2">
      <t>シュカン</t>
    </rPh>
    <rPh sb="2" eb="4">
      <t>ホイク</t>
    </rPh>
    <rPh sb="4" eb="6">
      <t>キョウユ</t>
    </rPh>
    <rPh sb="6" eb="7">
      <t>トウ</t>
    </rPh>
    <rPh sb="7" eb="10">
      <t>ホジョシャ</t>
    </rPh>
    <rPh sb="11" eb="13">
      <t>ハイチ</t>
    </rPh>
    <phoneticPr fontId="2"/>
  </si>
  <si>
    <t>月初日現在</t>
    <rPh sb="0" eb="1">
      <t>ツキ</t>
    </rPh>
    <rPh sb="1" eb="3">
      <t>ショニチ</t>
    </rPh>
    <rPh sb="3" eb="5">
      <t>ゲンザイ</t>
    </rPh>
    <phoneticPr fontId="2"/>
  </si>
  <si>
    <t>対象者氏名</t>
    <rPh sb="0" eb="2">
      <t>タイショウ</t>
    </rPh>
    <rPh sb="2" eb="3">
      <t>シャ</t>
    </rPh>
    <rPh sb="3" eb="5">
      <t>シメイ</t>
    </rPh>
    <phoneticPr fontId="2"/>
  </si>
  <si>
    <t>生年月日</t>
    <rPh sb="0" eb="2">
      <t>セイネン</t>
    </rPh>
    <rPh sb="2" eb="4">
      <t>ガッピ</t>
    </rPh>
    <phoneticPr fontId="2"/>
  </si>
  <si>
    <t>クラス</t>
    <phoneticPr fontId="2"/>
  </si>
  <si>
    <t>備考</t>
    <rPh sb="0" eb="2">
      <t>ビコウ</t>
    </rPh>
    <phoneticPr fontId="2"/>
  </si>
  <si>
    <t>・特別児童扶養手当支給対象児童</t>
    <rPh sb="1" eb="3">
      <t>トクベツ</t>
    </rPh>
    <rPh sb="3" eb="9">
      <t>ジドウフヨウテアテ</t>
    </rPh>
    <rPh sb="9" eb="11">
      <t>シキュウ</t>
    </rPh>
    <rPh sb="11" eb="13">
      <t>タイショウ</t>
    </rPh>
    <rPh sb="13" eb="15">
      <t>ジドウ</t>
    </rPh>
    <phoneticPr fontId="2"/>
  </si>
  <si>
    <t>・その他の対象児童</t>
    <rPh sb="3" eb="4">
      <t>タ</t>
    </rPh>
    <rPh sb="5" eb="7">
      <t>タイショウ</t>
    </rPh>
    <rPh sb="7" eb="9">
      <t>ジドウ</t>
    </rPh>
    <phoneticPr fontId="2"/>
  </si>
  <si>
    <t>※　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t>
    <phoneticPr fontId="2"/>
  </si>
  <si>
    <t>受入障害児数※</t>
    <rPh sb="0" eb="2">
      <t>ウケイレ</t>
    </rPh>
    <rPh sb="2" eb="4">
      <t>ショウガイ</t>
    </rPh>
    <rPh sb="4" eb="5">
      <t>ジ</t>
    </rPh>
    <rPh sb="5" eb="6">
      <t>スウ</t>
    </rPh>
    <phoneticPr fontId="2"/>
  </si>
  <si>
    <t>加算区分</t>
    <rPh sb="0" eb="2">
      <t>カサン</t>
    </rPh>
    <rPh sb="2" eb="4">
      <t>クブン</t>
    </rPh>
    <phoneticPr fontId="2"/>
  </si>
  <si>
    <t>調書「主幹保育教諭専任化要件確認書」</t>
    <rPh sb="0" eb="2">
      <t>チョウショ</t>
    </rPh>
    <rPh sb="3" eb="5">
      <t>シュカン</t>
    </rPh>
    <rPh sb="5" eb="7">
      <t>ホイク</t>
    </rPh>
    <rPh sb="7" eb="9">
      <t>キョウユ</t>
    </rPh>
    <rPh sb="9" eb="11">
      <t>センニン</t>
    </rPh>
    <rPh sb="11" eb="12">
      <t>カ</t>
    </rPh>
    <rPh sb="12" eb="14">
      <t>ヨウケン</t>
    </rPh>
    <rPh sb="14" eb="17">
      <t>カクニンショ</t>
    </rPh>
    <phoneticPr fontId="2"/>
  </si>
  <si>
    <t>２・３号</t>
    <rPh sb="3" eb="4">
      <t>ゴウ</t>
    </rPh>
    <phoneticPr fontId="2"/>
  </si>
  <si>
    <t>16　教育標準時間認定子どもの利用定員を設定しない場合</t>
    <rPh sb="3" eb="5">
      <t>キョウイク</t>
    </rPh>
    <phoneticPr fontId="2"/>
  </si>
  <si>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2"/>
  </si>
  <si>
    <t>20　年齢別配置基準を下回る場合</t>
    <rPh sb="3" eb="5">
      <t>ネンレイ</t>
    </rPh>
    <rPh sb="5" eb="6">
      <t>ベツ</t>
    </rPh>
    <rPh sb="6" eb="8">
      <t>ハイチ</t>
    </rPh>
    <rPh sb="8" eb="10">
      <t>キジュン</t>
    </rPh>
    <rPh sb="11" eb="13">
      <t>シタマワ</t>
    </rPh>
    <rPh sb="14" eb="16">
      <t>バアイ</t>
    </rPh>
    <phoneticPr fontId="2"/>
  </si>
  <si>
    <t>人数</t>
    <rPh sb="0" eb="2">
      <t>ニンズウ</t>
    </rPh>
    <phoneticPr fontId="2"/>
  </si>
  <si>
    <t>施設に配置する保育教諭等の数が「特定教育・保育等に要する費用の額の算定に関する基準等の留意事項について」の年齢別配置基準及びその他配置条件で定める数を下回る場合に対象になります。状況は職員配置に関する資料により確認します。
　左記「人数」欄には、認定こども園全体の必要保育教諭等の数から実際に配置する保育教諭等の数を減じ、得た数を2で割って求めます。</t>
    <rPh sb="0" eb="2">
      <t>シセツ</t>
    </rPh>
    <rPh sb="3" eb="5">
      <t>ハイチ</t>
    </rPh>
    <rPh sb="7" eb="9">
      <t>ホイク</t>
    </rPh>
    <rPh sb="9" eb="11">
      <t>キョウユ</t>
    </rPh>
    <rPh sb="11" eb="12">
      <t>トウ</t>
    </rPh>
    <rPh sb="13" eb="14">
      <t>カズ</t>
    </rPh>
    <rPh sb="16" eb="18">
      <t>トクテイ</t>
    </rPh>
    <rPh sb="18" eb="20">
      <t>キョウイク</t>
    </rPh>
    <rPh sb="21" eb="23">
      <t>ホイク</t>
    </rPh>
    <rPh sb="23" eb="24">
      <t>トウ</t>
    </rPh>
    <rPh sb="25" eb="26">
      <t>ヨウ</t>
    </rPh>
    <rPh sb="28" eb="30">
      <t>ヒヨウ</t>
    </rPh>
    <rPh sb="31" eb="32">
      <t>ガク</t>
    </rPh>
    <rPh sb="33" eb="35">
      <t>サンテイ</t>
    </rPh>
    <rPh sb="36" eb="37">
      <t>カン</t>
    </rPh>
    <rPh sb="39" eb="41">
      <t>キジュン</t>
    </rPh>
    <rPh sb="41" eb="42">
      <t>トウ</t>
    </rPh>
    <rPh sb="43" eb="45">
      <t>リュウイ</t>
    </rPh>
    <rPh sb="45" eb="47">
      <t>ジコウ</t>
    </rPh>
    <rPh sb="53" eb="55">
      <t>ネンレイ</t>
    </rPh>
    <rPh sb="55" eb="56">
      <t>ベツ</t>
    </rPh>
    <rPh sb="56" eb="58">
      <t>ハイチ</t>
    </rPh>
    <rPh sb="58" eb="60">
      <t>キジュン</t>
    </rPh>
    <rPh sb="60" eb="61">
      <t>オヨ</t>
    </rPh>
    <rPh sb="64" eb="65">
      <t>タ</t>
    </rPh>
    <rPh sb="65" eb="67">
      <t>ハイチ</t>
    </rPh>
    <rPh sb="67" eb="69">
      <t>ジョウケン</t>
    </rPh>
    <rPh sb="70" eb="71">
      <t>サダ</t>
    </rPh>
    <rPh sb="73" eb="74">
      <t>カズ</t>
    </rPh>
    <rPh sb="75" eb="77">
      <t>シタマワ</t>
    </rPh>
    <rPh sb="78" eb="80">
      <t>バアイ</t>
    </rPh>
    <rPh sb="81" eb="83">
      <t>タイショウ</t>
    </rPh>
    <rPh sb="89" eb="91">
      <t>ジョウキョウ</t>
    </rPh>
    <rPh sb="92" eb="94">
      <t>ショクイン</t>
    </rPh>
    <rPh sb="94" eb="96">
      <t>ハイチ</t>
    </rPh>
    <rPh sb="97" eb="98">
      <t>カン</t>
    </rPh>
    <rPh sb="100" eb="102">
      <t>シリョウ</t>
    </rPh>
    <rPh sb="105" eb="107">
      <t>カクニン</t>
    </rPh>
    <rPh sb="113" eb="115">
      <t>サキ</t>
    </rPh>
    <rPh sb="116" eb="118">
      <t>ニンズウ</t>
    </rPh>
    <rPh sb="119" eb="120">
      <t>ラン</t>
    </rPh>
    <rPh sb="123" eb="125">
      <t>ニンテイ</t>
    </rPh>
    <rPh sb="128" eb="129">
      <t>エン</t>
    </rPh>
    <rPh sb="129" eb="131">
      <t>ゼンタイ</t>
    </rPh>
    <rPh sb="132" eb="134">
      <t>ヒツヨウ</t>
    </rPh>
    <phoneticPr fontId="2"/>
  </si>
  <si>
    <t>21　配置基準上求められる職員資格を有しない場合</t>
    <phoneticPr fontId="2"/>
  </si>
  <si>
    <t>「特定教育・保育等に要する費用の額の算定に関する基準等の留意事項について」の年齢別配置基準及びその他配置条件で定める保育教諭のうち、幼稚園教諭免許又は保育士資格のどちらも持っていない人が算入されている場合にその人数の2で割った数を左記「人数」欄に入力します。
　なお、この基準に係る保育教諭を満たした上で、それに加えて免許を持たない保育補助者を置く場合は、対象ではありません。</t>
    <rPh sb="55" eb="56">
      <t>サダ</t>
    </rPh>
    <rPh sb="58" eb="60">
      <t>ホイク</t>
    </rPh>
    <rPh sb="60" eb="62">
      <t>キョウユ</t>
    </rPh>
    <rPh sb="66" eb="69">
      <t>ヨウチエン</t>
    </rPh>
    <rPh sb="69" eb="71">
      <t>キョウユ</t>
    </rPh>
    <rPh sb="136" eb="138">
      <t>キジュン</t>
    </rPh>
    <rPh sb="139" eb="140">
      <t>カカ</t>
    </rPh>
    <rPh sb="141" eb="143">
      <t>ホイク</t>
    </rPh>
    <rPh sb="143" eb="145">
      <t>キョウユ</t>
    </rPh>
    <rPh sb="146" eb="147">
      <t>ミ</t>
    </rPh>
    <rPh sb="150" eb="151">
      <t>ウエ</t>
    </rPh>
    <rPh sb="156" eb="157">
      <t>クワ</t>
    </rPh>
    <rPh sb="159" eb="161">
      <t>メンキョ</t>
    </rPh>
    <rPh sb="162" eb="163">
      <t>モ</t>
    </rPh>
    <rPh sb="166" eb="168">
      <t>ホイク</t>
    </rPh>
    <rPh sb="168" eb="171">
      <t>ホジョシャ</t>
    </rPh>
    <rPh sb="172" eb="173">
      <t>オ</t>
    </rPh>
    <rPh sb="174" eb="176">
      <t>バアイ</t>
    </rPh>
    <rPh sb="178" eb="180">
      <t>タイショウ</t>
    </rPh>
    <phoneticPr fontId="2"/>
  </si>
  <si>
    <t>24　事務職員配置加算</t>
    <rPh sb="3" eb="5">
      <t>ジム</t>
    </rPh>
    <rPh sb="5" eb="7">
      <t>ショクイン</t>
    </rPh>
    <rPh sb="7" eb="9">
      <t>ハイチ</t>
    </rPh>
    <rPh sb="9" eb="11">
      <t>カサン</t>
    </rPh>
    <phoneticPr fontId="2"/>
  </si>
  <si>
    <t>施設名：</t>
    <rPh sb="0" eb="2">
      <t>シセツ</t>
    </rPh>
    <rPh sb="2" eb="3">
      <t>メイ</t>
    </rPh>
    <phoneticPr fontId="2"/>
  </si>
  <si>
    <t>調書「施設関係者評価加算」</t>
    <rPh sb="0" eb="2">
      <t>チョウショ</t>
    </rPh>
    <rPh sb="3" eb="5">
      <t>シセツ</t>
    </rPh>
    <rPh sb="5" eb="8">
      <t>カンケイシャ</t>
    </rPh>
    <rPh sb="8" eb="10">
      <t>ヒョウカ</t>
    </rPh>
    <rPh sb="10" eb="12">
      <t>カサン</t>
    </rPh>
    <phoneticPr fontId="2"/>
  </si>
  <si>
    <t>保護者</t>
    <rPh sb="0" eb="3">
      <t>ホゴシャ</t>
    </rPh>
    <phoneticPr fontId="2"/>
  </si>
  <si>
    <t>１　評価者（評価委員会）の構成</t>
    <rPh sb="2" eb="5">
      <t>ヒョウカシャ</t>
    </rPh>
    <rPh sb="6" eb="8">
      <t>ヒョウカ</t>
    </rPh>
    <rPh sb="8" eb="11">
      <t>イインカイ</t>
    </rPh>
    <rPh sb="13" eb="15">
      <t>コウセイ</t>
    </rPh>
    <phoneticPr fontId="2"/>
  </si>
  <si>
    <t>学校評議員</t>
    <rPh sb="0" eb="2">
      <t>ガッコウ</t>
    </rPh>
    <rPh sb="2" eb="5">
      <t>ヒョウギイン</t>
    </rPh>
    <phoneticPr fontId="2"/>
  </si>
  <si>
    <t>地域住民</t>
    <rPh sb="0" eb="2">
      <t>チイキ</t>
    </rPh>
    <rPh sb="2" eb="4">
      <t>ジュウミン</t>
    </rPh>
    <phoneticPr fontId="2"/>
  </si>
  <si>
    <t>接続する小学校の教職員</t>
    <rPh sb="0" eb="2">
      <t>セツゾク</t>
    </rPh>
    <rPh sb="4" eb="7">
      <t>ショウガッコウ</t>
    </rPh>
    <rPh sb="8" eb="11">
      <t>キョウショクイン</t>
    </rPh>
    <phoneticPr fontId="2"/>
  </si>
  <si>
    <t>その他　　（</t>
    <rPh sb="2" eb="3">
      <t>タ</t>
    </rPh>
    <phoneticPr fontId="2"/>
  </si>
  <si>
    <t>２　評価の実施期間（日）</t>
    <rPh sb="2" eb="4">
      <t>ヒョウカ</t>
    </rPh>
    <rPh sb="5" eb="7">
      <t>ジッシ</t>
    </rPh>
    <rPh sb="7" eb="9">
      <t>キカン</t>
    </rPh>
    <rPh sb="10" eb="11">
      <t>ヒ</t>
    </rPh>
    <phoneticPr fontId="2"/>
  </si>
  <si>
    <t>３　評価結果の公表方法</t>
    <rPh sb="2" eb="4">
      <t>ヒョウカ</t>
    </rPh>
    <rPh sb="4" eb="6">
      <t>ケッカ</t>
    </rPh>
    <rPh sb="7" eb="9">
      <t>コウヒョウ</t>
    </rPh>
    <rPh sb="9" eb="11">
      <t>ホウホウ</t>
    </rPh>
    <phoneticPr fontId="2"/>
  </si>
  <si>
    <t>ホームページへの掲載</t>
    <rPh sb="8" eb="10">
      <t>ケイサイ</t>
    </rPh>
    <phoneticPr fontId="2"/>
  </si>
  <si>
    <t>広報誌への掲載</t>
    <rPh sb="0" eb="3">
      <t>コウホウシ</t>
    </rPh>
    <rPh sb="5" eb="7">
      <t>ケイサイ</t>
    </rPh>
    <phoneticPr fontId="2"/>
  </si>
  <si>
    <t>保護者への説明</t>
    <rPh sb="0" eb="3">
      <t>ホゴシャ</t>
    </rPh>
    <rPh sb="5" eb="7">
      <t>セツメイ</t>
    </rPh>
    <phoneticPr fontId="2"/>
  </si>
  <si>
    <t>（具体的な説明方法）</t>
    <rPh sb="1" eb="4">
      <t>グタイテキ</t>
    </rPh>
    <rPh sb="5" eb="7">
      <t>セツメイ</t>
    </rPh>
    <rPh sb="7" eb="9">
      <t>ホウホウ</t>
    </rPh>
    <phoneticPr fontId="2"/>
  </si>
  <si>
    <t>今後、公表予定</t>
    <rPh sb="0" eb="2">
      <t>コンゴ</t>
    </rPh>
    <rPh sb="3" eb="5">
      <t>コウヒョウ</t>
    </rPh>
    <rPh sb="5" eb="7">
      <t>ヨテイ</t>
    </rPh>
    <phoneticPr fontId="2"/>
  </si>
  <si>
    <t>（公表予定時期）</t>
    <rPh sb="1" eb="3">
      <t>コウヒョウ</t>
    </rPh>
    <rPh sb="3" eb="5">
      <t>ヨテイ</t>
    </rPh>
    <rPh sb="5" eb="7">
      <t>ジキ</t>
    </rPh>
    <phoneticPr fontId="2"/>
  </si>
  <si>
    <t>（Ａ）
配置</t>
    <rPh sb="4" eb="6">
      <t>ハイチ</t>
    </rPh>
    <phoneticPr fontId="2"/>
  </si>
  <si>
    <t>（Ｂ）
兼務</t>
    <rPh sb="4" eb="6">
      <t>ケンム</t>
    </rPh>
    <phoneticPr fontId="2"/>
  </si>
  <si>
    <t>（Ｃ）
嘱託</t>
    <rPh sb="4" eb="6">
      <t>ショクタク</t>
    </rPh>
    <phoneticPr fontId="2"/>
  </si>
  <si>
    <t>献立作成 （施設・事業所職員への指導・助言を含む。）</t>
    <phoneticPr fontId="2"/>
  </si>
  <si>
    <t>アレルギー・アトピー等への対応 （施設・事業所職員への指導・助言を含む。）</t>
    <phoneticPr fontId="2"/>
  </si>
  <si>
    <t>食育活動の実施等 （活動内容を具体的に記入）</t>
    <phoneticPr fontId="2"/>
  </si>
  <si>
    <t>※　保護者向けパンフレット等で確認できる場合は，該当する資料の添付により当該欄への記載省略可。</t>
    <phoneticPr fontId="2"/>
  </si>
  <si>
    <t>調書「高齢者等活躍促進加算」</t>
    <rPh sb="0" eb="2">
      <t>チョウショ</t>
    </rPh>
    <rPh sb="3" eb="6">
      <t>コウレイシャ</t>
    </rPh>
    <rPh sb="6" eb="7">
      <t>トウ</t>
    </rPh>
    <rPh sb="7" eb="9">
      <t>カツヤク</t>
    </rPh>
    <rPh sb="9" eb="11">
      <t>ソクシン</t>
    </rPh>
    <rPh sb="11" eb="13">
      <t>カサン</t>
    </rPh>
    <phoneticPr fontId="2"/>
  </si>
  <si>
    <t>※調書「主幹保育教諭専任化要件確認書」を作成してから本調書を作成すること。</t>
    <rPh sb="20" eb="22">
      <t>サクセイ</t>
    </rPh>
    <rPh sb="26" eb="27">
      <t>ホン</t>
    </rPh>
    <rPh sb="27" eb="29">
      <t>チョウショ</t>
    </rPh>
    <rPh sb="30" eb="32">
      <t>サクセイ</t>
    </rPh>
    <phoneticPr fontId="2"/>
  </si>
  <si>
    <t>調書「主幹保育教諭専任化要件確認書」はこちら</t>
    <phoneticPr fontId="2"/>
  </si>
  <si>
    <t>1　対象職員について</t>
    <rPh sb="2" eb="4">
      <t>タイショウ</t>
    </rPh>
    <rPh sb="4" eb="6">
      <t>ショクイン</t>
    </rPh>
    <phoneticPr fontId="2"/>
  </si>
  <si>
    <t>年間雇用時間数
（予定）</t>
    <rPh sb="0" eb="2">
      <t>ネンカン</t>
    </rPh>
    <rPh sb="2" eb="4">
      <t>コヨウ</t>
    </rPh>
    <rPh sb="4" eb="6">
      <t>ジカン</t>
    </rPh>
    <rPh sb="6" eb="7">
      <t>カズ</t>
    </rPh>
    <rPh sb="9" eb="11">
      <t>ヨテイ</t>
    </rPh>
    <phoneticPr fontId="2"/>
  </si>
  <si>
    <t>業務内容</t>
    <rPh sb="0" eb="2">
      <t>ギョウム</t>
    </rPh>
    <rPh sb="2" eb="4">
      <t>ナイヨウ</t>
    </rPh>
    <phoneticPr fontId="2"/>
  </si>
  <si>
    <t>年齢</t>
    <rPh sb="0" eb="2">
      <t>ネンレイ</t>
    </rPh>
    <phoneticPr fontId="2"/>
  </si>
  <si>
    <t>基準日</t>
    <rPh sb="0" eb="3">
      <t>キジュンビ</t>
    </rPh>
    <phoneticPr fontId="2"/>
  </si>
  <si>
    <t>雇用契約期間
始期　　　終期</t>
    <rPh sb="0" eb="2">
      <t>コヨウ</t>
    </rPh>
    <rPh sb="2" eb="4">
      <t>ケイヤク</t>
    </rPh>
    <rPh sb="4" eb="6">
      <t>キカン</t>
    </rPh>
    <rPh sb="7" eb="9">
      <t>シキ</t>
    </rPh>
    <rPh sb="12" eb="14">
      <t>シュウキ</t>
    </rPh>
    <phoneticPr fontId="2"/>
  </si>
  <si>
    <t>雇用形態
（※３）</t>
    <rPh sb="0" eb="2">
      <t>コヨウ</t>
    </rPh>
    <rPh sb="2" eb="4">
      <t>ケイタイ</t>
    </rPh>
    <phoneticPr fontId="2"/>
  </si>
  <si>
    <t>※２　対象職員との雇用契約書（派遣職員の場合は業務内容及び勤務時間が確認できる契約書等）を添付すること。</t>
    <rPh sb="3" eb="5">
      <t>タイショウ</t>
    </rPh>
    <rPh sb="5" eb="7">
      <t>ショクイン</t>
    </rPh>
    <rPh sb="9" eb="11">
      <t>コヨウ</t>
    </rPh>
    <rPh sb="11" eb="14">
      <t>ケイヤクショ</t>
    </rPh>
    <rPh sb="15" eb="17">
      <t>ハケン</t>
    </rPh>
    <rPh sb="17" eb="19">
      <t>ショクイン</t>
    </rPh>
    <rPh sb="20" eb="22">
      <t>バアイ</t>
    </rPh>
    <rPh sb="23" eb="25">
      <t>ギョウム</t>
    </rPh>
    <rPh sb="25" eb="27">
      <t>ナイヨウ</t>
    </rPh>
    <rPh sb="27" eb="28">
      <t>オヨ</t>
    </rPh>
    <rPh sb="29" eb="31">
      <t>キンム</t>
    </rPh>
    <rPh sb="31" eb="33">
      <t>ジカン</t>
    </rPh>
    <rPh sb="34" eb="36">
      <t>カクニン</t>
    </rPh>
    <rPh sb="39" eb="42">
      <t>ケイヤクショ</t>
    </rPh>
    <rPh sb="42" eb="43">
      <t>トウ</t>
    </rPh>
    <rPh sb="45" eb="47">
      <t>テンプ</t>
    </rPh>
    <phoneticPr fontId="2"/>
  </si>
  <si>
    <t>※３「対象職員」の欄には、以下のいずれかの番号を選択すること。
　①当該年度の4月1日現在又はその年度途中で雇用する場合はその雇用する時点で満60歳以上の者
　②身体障害者（身体障害者福祉法（昭和24年法律第243号）に規定する身体障害者手帳を所持している者
　③知的障害者（知的障害者更生相談所、児童相談所等において知的障害者と判定された者で、都道府県知事が発行する
　　療育手帳または判定書を所持している者）
　④精神障害者（精神保健及び精神障害者福祉に関する法律（昭和25年法律第123号）に規定する精神障害者保健福祉手帳
　　を所持している者）
　⑤ひとり親家庭の保護者</t>
    <rPh sb="3" eb="5">
      <t>タイショウ</t>
    </rPh>
    <rPh sb="5" eb="7">
      <t>ショクイン</t>
    </rPh>
    <rPh sb="9" eb="10">
      <t>ラン</t>
    </rPh>
    <rPh sb="13" eb="15">
      <t>イカ</t>
    </rPh>
    <rPh sb="21" eb="23">
      <t>バンゴウ</t>
    </rPh>
    <rPh sb="24" eb="26">
      <t>センタク</t>
    </rPh>
    <rPh sb="34" eb="36">
      <t>トウガイ</t>
    </rPh>
    <rPh sb="36" eb="38">
      <t>ネンド</t>
    </rPh>
    <rPh sb="40" eb="41">
      <t>ガツ</t>
    </rPh>
    <rPh sb="42" eb="43">
      <t>ヒ</t>
    </rPh>
    <rPh sb="43" eb="45">
      <t>ゲンザイ</t>
    </rPh>
    <rPh sb="45" eb="46">
      <t>マタ</t>
    </rPh>
    <rPh sb="49" eb="51">
      <t>ネンド</t>
    </rPh>
    <rPh sb="51" eb="53">
      <t>トチュウ</t>
    </rPh>
    <rPh sb="54" eb="56">
      <t>コヨウ</t>
    </rPh>
    <rPh sb="58" eb="60">
      <t>バアイ</t>
    </rPh>
    <rPh sb="63" eb="65">
      <t>コヨウ</t>
    </rPh>
    <rPh sb="67" eb="69">
      <t>ジテン</t>
    </rPh>
    <rPh sb="70" eb="71">
      <t>マン</t>
    </rPh>
    <rPh sb="73" eb="74">
      <t>サイ</t>
    </rPh>
    <rPh sb="74" eb="76">
      <t>イジョウ</t>
    </rPh>
    <rPh sb="77" eb="78">
      <t>モノ</t>
    </rPh>
    <rPh sb="81" eb="83">
      <t>シンタイ</t>
    </rPh>
    <rPh sb="132" eb="134">
      <t>チテキ</t>
    </rPh>
    <rPh sb="138" eb="140">
      <t>チテキ</t>
    </rPh>
    <rPh sb="173" eb="179">
      <t>トドウフケンチジ</t>
    </rPh>
    <rPh sb="180" eb="182">
      <t>ハッコウ</t>
    </rPh>
    <rPh sb="187" eb="189">
      <t>リョウイク</t>
    </rPh>
    <rPh sb="189" eb="191">
      <t>テチョウ</t>
    </rPh>
    <rPh sb="194" eb="196">
      <t>ハンテイ</t>
    </rPh>
    <rPh sb="196" eb="197">
      <t>ショ</t>
    </rPh>
    <rPh sb="198" eb="200">
      <t>ショジ</t>
    </rPh>
    <rPh sb="204" eb="205">
      <t>モノ</t>
    </rPh>
    <rPh sb="282" eb="283">
      <t>オヤ</t>
    </rPh>
    <rPh sb="283" eb="285">
      <t>カテイ</t>
    </rPh>
    <rPh sb="286" eb="289">
      <t>ホゴシャ</t>
    </rPh>
    <phoneticPr fontId="2"/>
  </si>
  <si>
    <t>※１　対象職員は、職員配置基準以外に非常勤（1日6時間未満又は月20日未満勤務）として勤務している者であること。</t>
    <rPh sb="3" eb="5">
      <t>タイショウ</t>
    </rPh>
    <rPh sb="5" eb="7">
      <t>ショクイン</t>
    </rPh>
    <rPh sb="9" eb="11">
      <t>ショクイン</t>
    </rPh>
    <rPh sb="11" eb="13">
      <t>ハイチ</t>
    </rPh>
    <rPh sb="13" eb="15">
      <t>キジュン</t>
    </rPh>
    <rPh sb="15" eb="17">
      <t>イガイ</t>
    </rPh>
    <rPh sb="18" eb="21">
      <t>ヒジョウキン</t>
    </rPh>
    <rPh sb="23" eb="24">
      <t>ヒ</t>
    </rPh>
    <rPh sb="25" eb="27">
      <t>ジカン</t>
    </rPh>
    <rPh sb="27" eb="29">
      <t>ミマン</t>
    </rPh>
    <rPh sb="29" eb="30">
      <t>マタ</t>
    </rPh>
    <rPh sb="31" eb="32">
      <t>ツキ</t>
    </rPh>
    <rPh sb="34" eb="35">
      <t>ヒ</t>
    </rPh>
    <rPh sb="35" eb="37">
      <t>ミマン</t>
    </rPh>
    <rPh sb="37" eb="39">
      <t>キンム</t>
    </rPh>
    <rPh sb="43" eb="45">
      <t>キンム</t>
    </rPh>
    <rPh sb="49" eb="50">
      <t>モノ</t>
    </rPh>
    <phoneticPr fontId="2"/>
  </si>
  <si>
    <t>※４　雇用条件は、施設が雇用契約又は派遣契約により雇用している場合のみを対象とする。</t>
    <rPh sb="3" eb="5">
      <t>コヨウ</t>
    </rPh>
    <rPh sb="5" eb="7">
      <t>ジョウケン</t>
    </rPh>
    <rPh sb="9" eb="11">
      <t>シセツ</t>
    </rPh>
    <rPh sb="12" eb="14">
      <t>コヨウ</t>
    </rPh>
    <rPh sb="14" eb="16">
      <t>ケイヤク</t>
    </rPh>
    <rPh sb="16" eb="17">
      <t>マタ</t>
    </rPh>
    <rPh sb="18" eb="20">
      <t>ハケン</t>
    </rPh>
    <rPh sb="20" eb="22">
      <t>ケイヤク</t>
    </rPh>
    <rPh sb="25" eb="27">
      <t>コヨウ</t>
    </rPh>
    <rPh sb="31" eb="33">
      <t>バアイ</t>
    </rPh>
    <rPh sb="36" eb="38">
      <t>タイショウ</t>
    </rPh>
    <phoneticPr fontId="2"/>
  </si>
  <si>
    <t>雇用契約
（※４）</t>
    <rPh sb="0" eb="2">
      <t>コヨウ</t>
    </rPh>
    <rPh sb="2" eb="4">
      <t>ケイヤク</t>
    </rPh>
    <phoneticPr fontId="2"/>
  </si>
  <si>
    <t>雇用時間計</t>
    <rPh sb="0" eb="2">
      <t>コヨウ</t>
    </rPh>
    <rPh sb="2" eb="4">
      <t>ジカン</t>
    </rPh>
    <rPh sb="4" eb="5">
      <t>ケイ</t>
    </rPh>
    <phoneticPr fontId="2"/>
  </si>
  <si>
    <r>
      <t>２　子育て支援の取組状況　</t>
    </r>
    <r>
      <rPr>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rPh sb="34" eb="36">
      <t>テンキ</t>
    </rPh>
    <phoneticPr fontId="2"/>
  </si>
  <si>
    <t>３　特定就職困難者雇用開発助成金の状況</t>
    <rPh sb="2" eb="4">
      <t>トクテイ</t>
    </rPh>
    <rPh sb="4" eb="6">
      <t>シュウショク</t>
    </rPh>
    <rPh sb="6" eb="8">
      <t>コンナン</t>
    </rPh>
    <rPh sb="8" eb="9">
      <t>シャ</t>
    </rPh>
    <rPh sb="9" eb="11">
      <t>コヨウ</t>
    </rPh>
    <rPh sb="11" eb="13">
      <t>カイハツ</t>
    </rPh>
    <rPh sb="13" eb="16">
      <t>ジョセイキン</t>
    </rPh>
    <rPh sb="17" eb="19">
      <t>ジョウキョウ</t>
    </rPh>
    <phoneticPr fontId="2"/>
  </si>
  <si>
    <t>※ 当該補助の対象職員は加算対象外になります。</t>
    <rPh sb="2" eb="4">
      <t>トウガイ</t>
    </rPh>
    <rPh sb="4" eb="6">
      <t>ホジョ</t>
    </rPh>
    <rPh sb="7" eb="9">
      <t>タイショウ</t>
    </rPh>
    <rPh sb="9" eb="11">
      <t>ショクイン</t>
    </rPh>
    <rPh sb="12" eb="14">
      <t>カサン</t>
    </rPh>
    <rPh sb="14" eb="16">
      <t>タイショウ</t>
    </rPh>
    <rPh sb="16" eb="17">
      <t>ガイ</t>
    </rPh>
    <phoneticPr fontId="2"/>
  </si>
  <si>
    <t>補助を受けていない</t>
    <rPh sb="0" eb="2">
      <t>ホジョ</t>
    </rPh>
    <rPh sb="3" eb="4">
      <t>ウ</t>
    </rPh>
    <phoneticPr fontId="2"/>
  </si>
  <si>
    <t>補助を受けている</t>
    <rPh sb="0" eb="2">
      <t>ホジョ</t>
    </rPh>
    <rPh sb="3" eb="4">
      <t>ウ</t>
    </rPh>
    <phoneticPr fontId="2"/>
  </si>
  <si>
    <t>補助を受ける予定</t>
    <rPh sb="0" eb="2">
      <t>ホジョ</t>
    </rPh>
    <rPh sb="3" eb="4">
      <t>ウ</t>
    </rPh>
    <rPh sb="6" eb="8">
      <t>ヨテイ</t>
    </rPh>
    <phoneticPr fontId="2"/>
  </si>
  <si>
    <t>（補助期間：　　　年　　月　　日　　～　　　　年　　月　　日）</t>
    <rPh sb="1" eb="3">
      <t>ホジョ</t>
    </rPh>
    <rPh sb="3" eb="5">
      <t>キカン</t>
    </rPh>
    <rPh sb="9" eb="10">
      <t>ネン</t>
    </rPh>
    <rPh sb="12" eb="13">
      <t>ツキ</t>
    </rPh>
    <rPh sb="15" eb="16">
      <t>ヒ</t>
    </rPh>
    <rPh sb="23" eb="24">
      <t>ネン</t>
    </rPh>
    <rPh sb="26" eb="27">
      <t>ツキ</t>
    </rPh>
    <rPh sb="29" eb="30">
      <t>ヒ</t>
    </rPh>
    <phoneticPr fontId="2"/>
  </si>
  <si>
    <t>（予定期間：　　　年　　月　　日　　～　　　　年　　月　　日）</t>
    <rPh sb="1" eb="3">
      <t>ヨテイ</t>
    </rPh>
    <rPh sb="3" eb="5">
      <t>キカン</t>
    </rPh>
    <rPh sb="9" eb="10">
      <t>ネン</t>
    </rPh>
    <rPh sb="12" eb="13">
      <t>ツキ</t>
    </rPh>
    <rPh sb="15" eb="16">
      <t>ヒ</t>
    </rPh>
    <rPh sb="23" eb="24">
      <t>ネン</t>
    </rPh>
    <rPh sb="26" eb="27">
      <t>ツキ</t>
    </rPh>
    <rPh sb="29" eb="30">
      <t>ヒ</t>
    </rPh>
    <phoneticPr fontId="2"/>
  </si>
  <si>
    <t xml:space="preserve">病児保育事業　　　　　　　　　　　　　　 </t>
    <rPh sb="0" eb="2">
      <t>ビョウジ</t>
    </rPh>
    <rPh sb="2" eb="4">
      <t>ホイク</t>
    </rPh>
    <rPh sb="4" eb="6">
      <t>ジギョウ</t>
    </rPh>
    <phoneticPr fontId="2"/>
  </si>
  <si>
    <t>支援内容</t>
    <rPh sb="0" eb="2">
      <t>シエン</t>
    </rPh>
    <rPh sb="2" eb="4">
      <t>ナイヨウ</t>
    </rPh>
    <phoneticPr fontId="2"/>
  </si>
  <si>
    <t>判定</t>
    <rPh sb="0" eb="2">
      <t>ハンテイ</t>
    </rPh>
    <phoneticPr fontId="2"/>
  </si>
  <si>
    <t>調書「施設機能強化推進費加算」</t>
    <rPh sb="0" eb="2">
      <t>チョウショ</t>
    </rPh>
    <rPh sb="3" eb="5">
      <t>シセツ</t>
    </rPh>
    <rPh sb="5" eb="7">
      <t>キノウ</t>
    </rPh>
    <rPh sb="7" eb="9">
      <t>キョウカ</t>
    </rPh>
    <rPh sb="9" eb="11">
      <t>スイシン</t>
    </rPh>
    <rPh sb="11" eb="12">
      <t>ヒ</t>
    </rPh>
    <rPh sb="12" eb="14">
      <t>カサン</t>
    </rPh>
    <phoneticPr fontId="2"/>
  </si>
  <si>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2"/>
  </si>
  <si>
    <t>実施時期</t>
    <rPh sb="0" eb="2">
      <t>ジッシ</t>
    </rPh>
    <rPh sb="2" eb="4">
      <t>ジキ</t>
    </rPh>
    <phoneticPr fontId="2"/>
  </si>
  <si>
    <t>内容</t>
    <rPh sb="0" eb="2">
      <t>ナイヨウ</t>
    </rPh>
    <phoneticPr fontId="2"/>
  </si>
  <si>
    <t>総事業費</t>
    <rPh sb="0" eb="4">
      <t>ソウジギョウヒ</t>
    </rPh>
    <phoneticPr fontId="2"/>
  </si>
  <si>
    <t>科目</t>
    <rPh sb="0" eb="2">
      <t>カモク</t>
    </rPh>
    <phoneticPr fontId="2"/>
  </si>
  <si>
    <t>金額</t>
    <rPh sb="0" eb="2">
      <t>キンガク</t>
    </rPh>
    <phoneticPr fontId="2"/>
  </si>
  <si>
    <t>積算内訳</t>
    <rPh sb="0" eb="2">
      <t>セキサン</t>
    </rPh>
    <rPh sb="2" eb="4">
      <t>ウチワケ</t>
    </rPh>
    <phoneticPr fontId="2"/>
  </si>
  <si>
    <t>（例）</t>
    <rPh sb="1" eb="2">
      <t>レイ</t>
    </rPh>
    <phoneticPr fontId="2"/>
  </si>
  <si>
    <t>防災研修</t>
    <rPh sb="0" eb="2">
      <t>ボウサイ</t>
    </rPh>
    <rPh sb="2" eb="4">
      <t>ケンシュウ</t>
    </rPh>
    <phoneticPr fontId="2"/>
  </si>
  <si>
    <t>○○円</t>
    <rPh sb="2" eb="3">
      <t>エン</t>
    </rPh>
    <phoneticPr fontId="2"/>
  </si>
  <si>
    <t>○○費</t>
    <rPh sb="2" eb="3">
      <t>ヒ</t>
    </rPh>
    <phoneticPr fontId="2"/>
  </si>
  <si>
    <t>業務委託費</t>
    <rPh sb="0" eb="2">
      <t>ギョウム</t>
    </rPh>
    <rPh sb="2" eb="4">
      <t>イタク</t>
    </rPh>
    <rPh sb="4" eb="5">
      <t>ヒ</t>
    </rPh>
    <phoneticPr fontId="2"/>
  </si>
  <si>
    <t>○○円</t>
    <rPh sb="0" eb="3">
      <t>マルマルエン</t>
    </rPh>
    <phoneticPr fontId="2"/>
  </si>
  <si>
    <t>○○　〇個</t>
    <rPh sb="4" eb="5">
      <t>コ</t>
    </rPh>
    <phoneticPr fontId="2"/>
  </si>
  <si>
    <t>○月</t>
    <rPh sb="1" eb="2">
      <t>ツキ</t>
    </rPh>
    <phoneticPr fontId="2"/>
  </si>
  <si>
    <t>備蓄品の購入</t>
    <rPh sb="0" eb="2">
      <t>ビチク</t>
    </rPh>
    <rPh sb="2" eb="3">
      <t>ヒン</t>
    </rPh>
    <rPh sb="4" eb="6">
      <t>コウニュウ</t>
    </rPh>
    <phoneticPr fontId="2"/>
  </si>
  <si>
    <t>△△△円</t>
    <rPh sb="3" eb="4">
      <t>エン</t>
    </rPh>
    <phoneticPr fontId="2"/>
  </si>
  <si>
    <t>かんぱん</t>
    <phoneticPr fontId="2"/>
  </si>
  <si>
    <t>備蓄食品購入費</t>
    <rPh sb="0" eb="2">
      <t>ビチク</t>
    </rPh>
    <rPh sb="2" eb="4">
      <t>ショクヒン</t>
    </rPh>
    <rPh sb="4" eb="6">
      <t>コウニュウ</t>
    </rPh>
    <rPh sb="6" eb="7">
      <t>ヒ</t>
    </rPh>
    <phoneticPr fontId="2"/>
  </si>
  <si>
    <t>円</t>
    <rPh sb="0" eb="1">
      <t>エン</t>
    </rPh>
    <phoneticPr fontId="2"/>
  </si>
  <si>
    <t>円　　　　計</t>
    <rPh sb="0" eb="1">
      <t>エン</t>
    </rPh>
    <rPh sb="5" eb="6">
      <t>ケイ</t>
    </rPh>
    <phoneticPr fontId="2"/>
  </si>
  <si>
    <t>病児保育事業　　　</t>
    <phoneticPr fontId="2"/>
  </si>
  <si>
    <t>加算適用</t>
    <rPh sb="0" eb="2">
      <t>カサン</t>
    </rPh>
    <rPh sb="2" eb="4">
      <t>テキヨウ</t>
    </rPh>
    <phoneticPr fontId="2"/>
  </si>
  <si>
    <r>
      <rPr>
        <b/>
        <sz val="9"/>
        <color theme="1"/>
        <rFont val="游ゴシック"/>
        <family val="3"/>
        <charset val="128"/>
        <scheme val="minor"/>
      </rPr>
      <t>障害児</t>
    </r>
    <r>
      <rPr>
        <sz val="9"/>
        <color theme="1"/>
        <rFont val="游ゴシック"/>
        <family val="3"/>
        <charset val="128"/>
        <scheme val="minor"/>
      </rPr>
      <t xml:space="preserve">（軽度障害児※を含む。）が１人以上利用している施設（月の初日において障害児が１人以上利用している月から当該要件を満たしているものとする。）
</t>
    </r>
    <r>
      <rPr>
        <b/>
        <sz val="9"/>
        <color rgb="FFFF0000"/>
        <rFont val="游ゴシック"/>
        <family val="3"/>
        <charset val="128"/>
        <scheme val="minor"/>
      </rPr>
      <t>※1号の取組から転記されます</t>
    </r>
    <rPh sb="75" eb="76">
      <t>ゴウ</t>
    </rPh>
    <rPh sb="77" eb="79">
      <t>トリクミ</t>
    </rPh>
    <rPh sb="81" eb="83">
      <t>テンキ</t>
    </rPh>
    <phoneticPr fontId="2"/>
  </si>
  <si>
    <r>
      <rPr>
        <b/>
        <u/>
        <sz val="9"/>
        <color theme="1"/>
        <rFont val="游ゴシック"/>
        <family val="3"/>
        <charset val="128"/>
        <scheme val="minor"/>
      </rPr>
      <t>一時預かり事業（一般型）</t>
    </r>
    <r>
      <rPr>
        <sz val="9"/>
        <color theme="1"/>
        <rFont val="游ゴシック"/>
        <family val="3"/>
        <charset val="128"/>
        <scheme val="minor"/>
      </rPr>
      <t xml:space="preserve">（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9"/>
        <color rgb="FFFF0000"/>
        <rFont val="游ゴシック"/>
        <family val="3"/>
        <charset val="128"/>
        <scheme val="minor"/>
      </rPr>
      <t>※1号の取組から転記されます</t>
    </r>
    <phoneticPr fontId="2"/>
  </si>
  <si>
    <t>○○株式会社に委託</t>
    <rPh sb="2" eb="6">
      <t>カブシキガイシャ</t>
    </rPh>
    <rPh sb="7" eb="9">
      <t>イタク</t>
    </rPh>
    <phoneticPr fontId="2"/>
  </si>
  <si>
    <t>実績報告書</t>
    <rPh sb="0" eb="2">
      <t>ジッセキ</t>
    </rPh>
    <rPh sb="2" eb="5">
      <t>ホウコクショ</t>
    </rPh>
    <phoneticPr fontId="2"/>
  </si>
  <si>
    <t>学級児童数</t>
    <rPh sb="0" eb="2">
      <t>ガッキュウ</t>
    </rPh>
    <rPh sb="2" eb="4">
      <t>ジドウ</t>
    </rPh>
    <rPh sb="4" eb="5">
      <t>スウ</t>
    </rPh>
    <phoneticPr fontId="2"/>
  </si>
  <si>
    <t>25日</t>
    <rPh sb="2" eb="3">
      <t>ヒ</t>
    </rPh>
    <phoneticPr fontId="2"/>
  </si>
  <si>
    <t>小学校接続加算の調書はこちら</t>
    <rPh sb="0" eb="7">
      <t>ショウガッコウセツゾクカサン</t>
    </rPh>
    <rPh sb="8" eb="10">
      <t>チョウショ</t>
    </rPh>
    <phoneticPr fontId="2"/>
  </si>
  <si>
    <t>対象月</t>
    <rPh sb="0" eb="2">
      <t>タイショウ</t>
    </rPh>
    <rPh sb="2" eb="3">
      <t>ツキ</t>
    </rPh>
    <phoneticPr fontId="35"/>
  </si>
  <si>
    <t>土曜日の閉所日数</t>
    <rPh sb="0" eb="3">
      <t>ドヨウビ</t>
    </rPh>
    <rPh sb="4" eb="6">
      <t>ヘイショ</t>
    </rPh>
    <rPh sb="6" eb="8">
      <t>ニッスウ</t>
    </rPh>
    <phoneticPr fontId="35"/>
  </si>
  <si>
    <t>減算調整
区分</t>
    <rPh sb="0" eb="2">
      <t>ゲンサン</t>
    </rPh>
    <rPh sb="2" eb="4">
      <t>チョウセイ</t>
    </rPh>
    <rPh sb="5" eb="7">
      <t>クブン</t>
    </rPh>
    <phoneticPr fontId="35"/>
  </si>
  <si>
    <t>第１</t>
    <rPh sb="0" eb="1">
      <t>ダイ</t>
    </rPh>
    <phoneticPr fontId="35"/>
  </si>
  <si>
    <t>第２</t>
    <rPh sb="0" eb="1">
      <t>ダイ</t>
    </rPh>
    <phoneticPr fontId="35"/>
  </si>
  <si>
    <t>第３</t>
    <rPh sb="0" eb="1">
      <t>ダイ</t>
    </rPh>
    <phoneticPr fontId="35"/>
  </si>
  <si>
    <t>第４</t>
    <rPh sb="0" eb="1">
      <t>ダイ</t>
    </rPh>
    <phoneticPr fontId="35"/>
  </si>
  <si>
    <t>第５</t>
    <rPh sb="0" eb="1">
      <t>ダイ</t>
    </rPh>
    <phoneticPr fontId="35"/>
  </si>
  <si>
    <t>合計</t>
    <rPh sb="0" eb="2">
      <t>ゴウケイ</t>
    </rPh>
    <phoneticPr fontId="35"/>
  </si>
  <si>
    <t>４月</t>
    <rPh sb="1" eb="2">
      <t>ガツ</t>
    </rPh>
    <phoneticPr fontId="35"/>
  </si>
  <si>
    <t>ー</t>
    <phoneticPr fontId="35"/>
  </si>
  <si>
    <t>５月</t>
  </si>
  <si>
    <t>６月</t>
  </si>
  <si>
    <t>７月</t>
  </si>
  <si>
    <t>８月</t>
  </si>
  <si>
    <t>９月</t>
  </si>
  <si>
    <t>※土曜日閉所の定義について</t>
    <rPh sb="1" eb="3">
      <t>ドヨウ</t>
    </rPh>
    <rPh sb="3" eb="4">
      <t>ヒ</t>
    </rPh>
    <rPh sb="4" eb="6">
      <t>ヘイショ</t>
    </rPh>
    <rPh sb="7" eb="9">
      <t>テイギ</t>
    </rPh>
    <phoneticPr fontId="35"/>
  </si>
  <si>
    <t>※閉所として取扱う場合</t>
    <rPh sb="1" eb="3">
      <t>ヘイショ</t>
    </rPh>
    <rPh sb="6" eb="8">
      <t>トリアツカ</t>
    </rPh>
    <rPh sb="9" eb="11">
      <t>バアイ</t>
    </rPh>
    <phoneticPr fontId="35"/>
  </si>
  <si>
    <t>（例１）土曜日に係る保育の利用希望がないなどの理由により閉所している場合。</t>
    <rPh sb="1" eb="2">
      <t>レイ</t>
    </rPh>
    <phoneticPr fontId="3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</si>
  <si>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35"/>
  </si>
  <si>
    <t>※土曜日閉所として扱わない場合。</t>
    <rPh sb="1" eb="4">
      <t>ドヨウビ</t>
    </rPh>
    <rPh sb="4" eb="6">
      <t>ヘイショ</t>
    </rPh>
    <rPh sb="9" eb="10">
      <t>アツカ</t>
    </rPh>
    <rPh sb="13" eb="15">
      <t>バアイ</t>
    </rPh>
    <phoneticPr fontId="35"/>
  </si>
  <si>
    <t>※減算調整区分について</t>
    <rPh sb="1" eb="3">
      <t>ゲンサン</t>
    </rPh>
    <rPh sb="3" eb="5">
      <t>チョウセイ</t>
    </rPh>
    <rPh sb="5" eb="7">
      <t>クブン</t>
    </rPh>
    <phoneticPr fontId="3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</si>
  <si>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35"/>
  </si>
  <si>
    <t>閉所日数</t>
    <rPh sb="0" eb="2">
      <t>ヘイショ</t>
    </rPh>
    <rPh sb="2" eb="4">
      <t>ニッスウ</t>
    </rPh>
    <phoneticPr fontId="35"/>
  </si>
  <si>
    <t>月の土曜日が４日の場合</t>
    <rPh sb="0" eb="1">
      <t>ツキ</t>
    </rPh>
    <rPh sb="2" eb="5">
      <t>ドヨウビ</t>
    </rPh>
    <rPh sb="7" eb="8">
      <t>ニチ</t>
    </rPh>
    <rPh sb="9" eb="11">
      <t>バアイ</t>
    </rPh>
    <phoneticPr fontId="35"/>
  </si>
  <si>
    <t>月の土曜日が５日の場合</t>
    <rPh sb="0" eb="1">
      <t>ツキ</t>
    </rPh>
    <rPh sb="2" eb="5">
      <t>ドヨウビ</t>
    </rPh>
    <rPh sb="7" eb="8">
      <t>ニチ</t>
    </rPh>
    <rPh sb="9" eb="11">
      <t>バアイ</t>
    </rPh>
    <phoneticPr fontId="35"/>
  </si>
  <si>
    <t>１日</t>
    <rPh sb="1" eb="2">
      <t>ニチ</t>
    </rPh>
    <phoneticPr fontId="35"/>
  </si>
  <si>
    <t>月に１日土曜日を閉所する場合</t>
    <rPh sb="0" eb="1">
      <t>ツキ</t>
    </rPh>
    <rPh sb="3" eb="4">
      <t>ニチ</t>
    </rPh>
    <rPh sb="4" eb="7">
      <t>ドヨウビ</t>
    </rPh>
    <rPh sb="8" eb="10">
      <t>ヘイショ</t>
    </rPh>
    <rPh sb="12" eb="14">
      <t>バアイ</t>
    </rPh>
    <phoneticPr fontId="3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</si>
  <si>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</si>
  <si>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２日</t>
    <rPh sb="1" eb="2">
      <t>ニチ</t>
    </rPh>
    <phoneticPr fontId="35"/>
  </si>
  <si>
    <t>月に２日土曜日を閉所する場合</t>
    <rPh sb="0" eb="1">
      <t>ツキ</t>
    </rPh>
    <rPh sb="3" eb="4">
      <t>ニチ</t>
    </rPh>
    <rPh sb="4" eb="7">
      <t>ドヨウビ</t>
    </rPh>
    <rPh sb="8" eb="10">
      <t>ヘイショ</t>
    </rPh>
    <rPh sb="12" eb="14">
      <t>バアイ</t>
    </rPh>
    <phoneticPr fontId="3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</si>
  <si>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35"/>
  </si>
  <si>
    <t>３日</t>
    <rPh sb="1" eb="2">
      <t>ニチ</t>
    </rPh>
    <phoneticPr fontId="35"/>
  </si>
  <si>
    <t>月に３日以上土曜日を閉所する場合</t>
    <rPh sb="0" eb="1">
      <t>ツキ</t>
    </rPh>
    <rPh sb="3" eb="4">
      <t>ニチ</t>
    </rPh>
    <rPh sb="4" eb="6">
      <t>イジョウ</t>
    </rPh>
    <rPh sb="6" eb="9">
      <t>ドヨウビ</t>
    </rPh>
    <rPh sb="10" eb="12">
      <t>ヘイショ</t>
    </rPh>
    <rPh sb="14" eb="16">
      <t>バアイ</t>
    </rPh>
    <phoneticPr fontId="3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</si>
  <si>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35"/>
  </si>
  <si>
    <t>４日</t>
    <rPh sb="1" eb="2">
      <t>ニチ</t>
    </rPh>
    <phoneticPr fontId="35"/>
  </si>
  <si>
    <t>全ての土曜日を閉所する場合</t>
    <rPh sb="0" eb="1">
      <t>スベ</t>
    </rPh>
    <rPh sb="3" eb="6">
      <t>ドヨウビ</t>
    </rPh>
    <rPh sb="7" eb="9">
      <t>ヘイショ</t>
    </rPh>
    <rPh sb="11" eb="13">
      <t>バアイ</t>
    </rPh>
    <phoneticPr fontId="35"/>
  </si>
  <si>
    <t>ー</t>
    <phoneticPr fontId="35"/>
  </si>
  <si>
    <t>５日</t>
    <rPh sb="1" eb="2">
      <t>ニチ</t>
    </rPh>
    <phoneticPr fontId="3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</si>
  <si>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3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</si>
  <si>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35"/>
  </si>
  <si>
    <t>（例４）土曜保育の希望があったものの，当日，子どもの体調不良等で，結果的に受け入れ利用がなかった場合</t>
    <rPh sb="1" eb="2">
      <t>レイ</t>
    </rPh>
    <phoneticPr fontId="3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</si>
  <si>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35"/>
  </si>
  <si>
    <t>令和４年４月から９月における当施設の土曜日の開所実績について，以下のとおり報告します。</t>
    <rPh sb="0" eb="2">
      <t>レイワ</t>
    </rPh>
    <rPh sb="3" eb="4">
      <t>ネン</t>
    </rPh>
    <rPh sb="5" eb="6">
      <t>ガツ</t>
    </rPh>
    <rPh sb="9" eb="10">
      <t>ガツ</t>
    </rPh>
    <rPh sb="14" eb="17">
      <t>トウシセツ</t>
    </rPh>
    <rPh sb="18" eb="21">
      <t>ドヨウビ</t>
    </rPh>
    <rPh sb="22" eb="24">
      <t>カイショ</t>
    </rPh>
    <rPh sb="24" eb="26">
      <t>ジッセキ</t>
    </rPh>
    <rPh sb="31" eb="33">
      <t>イカ</t>
    </rPh>
    <rPh sb="37" eb="39">
      <t>ホウコク</t>
    </rPh>
    <phoneticPr fontId="35"/>
  </si>
  <si>
    <t>9月</t>
    <rPh sb="1" eb="2">
      <t>ガツ</t>
    </rPh>
    <phoneticPr fontId="2"/>
  </si>
  <si>
    <t>（例２）新型コロナウィルス感染症が施設において発生し，臨時休園（登園の自粛を含む）とした場合。</t>
    <rPh sb="13" eb="16">
      <t>カンセンショウ</t>
    </rPh>
    <phoneticPr fontId="3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</si>
  <si>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35"/>
  </si>
  <si>
    <t>施設名</t>
    <rPh sb="0" eb="2">
      <t>シセツ</t>
    </rPh>
    <rPh sb="2" eb="3">
      <t>メイ</t>
    </rPh>
    <phoneticPr fontId="2"/>
  </si>
  <si>
    <t>登園児数</t>
    <rPh sb="0" eb="2">
      <t>トウエン</t>
    </rPh>
    <rPh sb="2" eb="3">
      <t>ジ</t>
    </rPh>
    <rPh sb="3" eb="4">
      <t>カズ</t>
    </rPh>
    <phoneticPr fontId="2"/>
  </si>
  <si>
    <t>登園児数0人の時の理由</t>
    <rPh sb="0" eb="2">
      <t>トウエン</t>
    </rPh>
    <rPh sb="3" eb="4">
      <t>スウ</t>
    </rPh>
    <rPh sb="5" eb="6">
      <t>ニン</t>
    </rPh>
    <rPh sb="7" eb="8">
      <t>トキ</t>
    </rPh>
    <rPh sb="9" eb="11">
      <t>リユウ</t>
    </rPh>
    <phoneticPr fontId="2"/>
  </si>
  <si>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2"/>
  </si>
  <si>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2"/>
  </si>
  <si>
    <t>※児童の登園状況が分かるもの（登園簿の写し等）や、当日キャンセルに係る証明資料（土曜保育申込書の写し等）の添付は不要ですが、確認監査等の時に提示できるよう準備しておく必要があります。</t>
    <phoneticPr fontId="2"/>
  </si>
  <si>
    <t>【入力について】</t>
    <rPh sb="1" eb="3">
      <t>ニュウリョク</t>
    </rPh>
    <phoneticPr fontId="2"/>
  </si>
  <si>
    <t>※登園児数は、その日に登園のあった</t>
    <phoneticPr fontId="2"/>
  </si>
  <si>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2"/>
  </si>
  <si>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2"/>
  </si>
  <si>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3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</si>
  <si>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1"/>
  </si>
  <si>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2"/>
  </si>
  <si>
    <t>※ 学級編成調整加配加算の取得に際し必要な調書です。
※学級児童数は、4月もしくは加算取得開始月初日時点の人数を入力してください。
※記載している担任について、加算等確認表ファイルの③職員名簿の担任欄に"○"、備考欄にクラス名が入力されていることを確認してください。</t>
    <rPh sb="2" eb="4">
      <t>ガッキュウ</t>
    </rPh>
    <rPh sb="4" eb="6">
      <t>ヘンセイ</t>
    </rPh>
    <rPh sb="6" eb="8">
      <t>チョウセイ</t>
    </rPh>
    <rPh sb="8" eb="10">
      <t>カハイ</t>
    </rPh>
    <rPh sb="10" eb="12">
      <t>カサン</t>
    </rPh>
    <rPh sb="13" eb="15">
      <t>シュトク</t>
    </rPh>
    <rPh sb="16" eb="17">
      <t>サイ</t>
    </rPh>
    <rPh sb="18" eb="20">
      <t>ヒツヨウ</t>
    </rPh>
    <rPh sb="21" eb="23">
      <t>チョウショ</t>
    </rPh>
    <rPh sb="28" eb="30">
      <t>ガッキュウ</t>
    </rPh>
    <rPh sb="30" eb="32">
      <t>ジドウ</t>
    </rPh>
    <rPh sb="32" eb="33">
      <t>スウ</t>
    </rPh>
    <rPh sb="36" eb="37">
      <t>ガツ</t>
    </rPh>
    <rPh sb="41" eb="43">
      <t>カサン</t>
    </rPh>
    <rPh sb="43" eb="45">
      <t>シュトク</t>
    </rPh>
    <rPh sb="45" eb="48">
      <t>カイシヅキ</t>
    </rPh>
    <rPh sb="48" eb="50">
      <t>ショニチ</t>
    </rPh>
    <rPh sb="50" eb="52">
      <t>ジテン</t>
    </rPh>
    <rPh sb="53" eb="55">
      <t>ニンズウ</t>
    </rPh>
    <rPh sb="56" eb="58">
      <t>ニュウリョク</t>
    </rPh>
    <rPh sb="67" eb="69">
      <t>キサイ</t>
    </rPh>
    <rPh sb="73" eb="75">
      <t>タンニン</t>
    </rPh>
    <rPh sb="80" eb="82">
      <t>カサン</t>
    </rPh>
    <rPh sb="82" eb="83">
      <t>トウ</t>
    </rPh>
    <rPh sb="83" eb="85">
      <t>カクニン</t>
    </rPh>
    <rPh sb="85" eb="86">
      <t>ヒョウ</t>
    </rPh>
    <rPh sb="92" eb="94">
      <t>ショクイン</t>
    </rPh>
    <rPh sb="94" eb="96">
      <t>メイボ</t>
    </rPh>
    <rPh sb="97" eb="99">
      <t>タンニン</t>
    </rPh>
    <rPh sb="99" eb="100">
      <t>ラン</t>
    </rPh>
    <rPh sb="105" eb="107">
      <t>ビコウ</t>
    </rPh>
    <rPh sb="107" eb="108">
      <t>ラン</t>
    </rPh>
    <rPh sb="112" eb="113">
      <t>メイ</t>
    </rPh>
    <rPh sb="114" eb="116">
      <t>ニュウリョク</t>
    </rPh>
    <rPh sb="124" eb="126">
      <t>カクニン</t>
    </rPh>
    <phoneticPr fontId="2"/>
  </si>
  <si>
    <t>１　対象物の概要</t>
    <rPh sb="2" eb="5">
      <t>タイショウブツ</t>
    </rPh>
    <rPh sb="6" eb="8">
      <t>ガイヨウ</t>
    </rPh>
    <phoneticPr fontId="2"/>
  </si>
  <si>
    <t>※　認定こども園全体の利用定員が91人以上の施設が対象</t>
    <rPh sb="2" eb="4">
      <t>ニンテイ</t>
    </rPh>
    <rPh sb="7" eb="8">
      <t>エン</t>
    </rPh>
    <rPh sb="8" eb="10">
      <t>ゼンタイ</t>
    </rPh>
    <phoneticPr fontId="2"/>
  </si>
  <si>
    <r>
      <t>　添付書類の中で、「職員の配置状況が記載された職員体制図」等、</t>
    </r>
    <r>
      <rPr>
        <b/>
        <u/>
        <sz val="10"/>
        <color theme="1"/>
        <rFont val="游ゴシック"/>
        <family val="3"/>
        <charset val="128"/>
        <scheme val="minor"/>
      </rPr>
      <t>職員の配置に関する資料については、加算等確認表の③職員名簿をもって充てることが可能です。</t>
    </r>
    <r>
      <rPr>
        <sz val="10"/>
        <color theme="1"/>
        <rFont val="游ゴシック"/>
        <family val="2"/>
        <charset val="128"/>
        <scheme val="minor"/>
      </rPr>
      <t>なお、施設で独自に職員構成図を作成している場合は、その資料も添付してください。</t>
    </r>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2"/>
  </si>
  <si>
    <t>※　対象となる職員は、幼稚園教諭免許状を有し、教諭等の発令を受けている者。
　なお、勤務体制は非常勤でも可。</t>
    <rPh sb="2" eb="4">
      <t>タイショウ</t>
    </rPh>
    <rPh sb="7" eb="9">
      <t>ショクイン</t>
    </rPh>
    <rPh sb="11" eb="14">
      <t>ヨウチエン</t>
    </rPh>
    <rPh sb="14" eb="16">
      <t>キョウユ</t>
    </rPh>
    <rPh sb="16" eb="19">
      <t>メンキョジョウ</t>
    </rPh>
    <rPh sb="20" eb="21">
      <t>ユウ</t>
    </rPh>
    <rPh sb="23" eb="25">
      <t>キョウユ</t>
    </rPh>
    <rPh sb="25" eb="26">
      <t>トウ</t>
    </rPh>
    <rPh sb="27" eb="29">
      <t>ハツレイ</t>
    </rPh>
    <rPh sb="30" eb="31">
      <t>ウ</t>
    </rPh>
    <rPh sb="35" eb="36">
      <t>モノ</t>
    </rPh>
    <rPh sb="42" eb="44">
      <t>キンム</t>
    </rPh>
    <rPh sb="44" eb="46">
      <t>タイセイ</t>
    </rPh>
    <rPh sb="47" eb="50">
      <t>ヒジョウキン</t>
    </rPh>
    <rPh sb="52" eb="53">
      <t>カ</t>
    </rPh>
    <phoneticPr fontId="2"/>
  </si>
  <si>
    <t>※全施設適用</t>
    <rPh sb="1" eb="2">
      <t>ゼン</t>
    </rPh>
    <rPh sb="2" eb="4">
      <t>シセツ</t>
    </rPh>
    <rPh sb="4" eb="6">
      <t>テキヨウ</t>
    </rPh>
    <phoneticPr fontId="2"/>
  </si>
  <si>
    <t>令和3</t>
    <rPh sb="0" eb="2">
      <t>レイワ</t>
    </rPh>
    <phoneticPr fontId="2"/>
  </si>
  <si>
    <t>令和2</t>
    <rPh sb="0" eb="2">
      <t>レイワ</t>
    </rPh>
    <phoneticPr fontId="2"/>
  </si>
  <si>
    <t>令和4</t>
    <rPh sb="0" eb="2">
      <t>レイワ</t>
    </rPh>
    <phoneticPr fontId="2"/>
  </si>
  <si>
    <t>令和1</t>
    <rPh sb="0" eb="2">
      <t>レイワ</t>
    </rPh>
    <phoneticPr fontId="2"/>
  </si>
  <si>
    <t>平成30</t>
    <rPh sb="0" eb="2">
      <t>ヘイセイ</t>
    </rPh>
    <phoneticPr fontId="2"/>
  </si>
  <si>
    <t>平成29</t>
    <rPh sb="0" eb="2">
      <t>ヘイセイ</t>
    </rPh>
    <phoneticPr fontId="2"/>
  </si>
  <si>
    <t>10月</t>
    <rPh sb="2" eb="3">
      <t>ガツ</t>
    </rPh>
    <phoneticPr fontId="35"/>
  </si>
  <si>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</si>
  <si>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</si>
  <si>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</si>
  <si>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</si>
  <si>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</si>
  <si>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令和４年１０月から令和５年３月における当施設の土曜日の開所実績について，以下のとおり報告します。</t>
    <rPh sb="0" eb="2">
      <t>レイワ</t>
    </rPh>
    <rPh sb="3" eb="4">
      <t>ネン</t>
    </rPh>
    <rPh sb="6" eb="7">
      <t>ガツ</t>
    </rPh>
    <rPh sb="9" eb="11">
      <t>レイワ</t>
    </rPh>
    <rPh sb="12" eb="13">
      <t>ネン</t>
    </rPh>
    <rPh sb="14" eb="15">
      <t>ガツ</t>
    </rPh>
    <rPh sb="19" eb="22">
      <t>トウシセツ</t>
    </rPh>
    <rPh sb="23" eb="26">
      <t>ドヨウビ</t>
    </rPh>
    <rPh sb="27" eb="29">
      <t>カイショ</t>
    </rPh>
    <rPh sb="29" eb="31">
      <t>ジッセキ</t>
    </rPh>
    <rPh sb="36" eb="38">
      <t>イカ</t>
    </rPh>
    <rPh sb="42" eb="44">
      <t>ホウコク</t>
    </rPh>
    <phoneticPr fontId="35"/>
  </si>
  <si>
    <t>令和　　年　　月　　日</t>
    <rPh sb="0" eb="2">
      <t>レイワ</t>
    </rPh>
    <rPh sb="4" eb="5">
      <t>ネン</t>
    </rPh>
    <rPh sb="7" eb="8">
      <t>ツキ</t>
    </rPh>
    <rPh sb="10" eb="11">
      <t>ヒ</t>
    </rPh>
    <phoneticPr fontId="2"/>
  </si>
  <si>
    <t>10月～3月の報告はこちら</t>
    <rPh sb="2" eb="3">
      <t>ガツ</t>
    </rPh>
    <rPh sb="5" eb="6">
      <t>ツキ</t>
    </rPh>
    <rPh sb="7" eb="9">
      <t>ホウコク</t>
    </rPh>
    <phoneticPr fontId="2"/>
  </si>
  <si>
    <t>社会福祉法人　記載例福祉会</t>
    <rPh sb="0" eb="2">
      <t>シャカイ</t>
    </rPh>
    <rPh sb="2" eb="4">
      <t>フクシ</t>
    </rPh>
    <rPh sb="4" eb="6">
      <t>ホウジン</t>
    </rPh>
    <rPh sb="7" eb="9">
      <t>キサイ</t>
    </rPh>
    <rPh sb="9" eb="10">
      <t>レイ</t>
    </rPh>
    <rPh sb="10" eb="12">
      <t>フクシ</t>
    </rPh>
    <rPh sb="12" eb="13">
      <t>カイ</t>
    </rPh>
    <phoneticPr fontId="2"/>
  </si>
  <si>
    <t>三木　太郎</t>
    <rPh sb="0" eb="2">
      <t>ミキ</t>
    </rPh>
    <rPh sb="3" eb="5">
      <t>タロウ</t>
    </rPh>
    <phoneticPr fontId="2"/>
  </si>
  <si>
    <t>記載例認定こども園</t>
    <rPh sb="0" eb="2">
      <t>キサイ</t>
    </rPh>
    <rPh sb="2" eb="3">
      <t>レイ</t>
    </rPh>
    <rPh sb="3" eb="5">
      <t>ニンテイ</t>
    </rPh>
    <rPh sb="8" eb="9">
      <t>エン</t>
    </rPh>
    <phoneticPr fontId="2"/>
  </si>
  <si>
    <t>三木市○○</t>
    <rPh sb="0" eb="3">
      <t>ミキシ</t>
    </rPh>
    <phoneticPr fontId="2"/>
  </si>
  <si>
    <t>B</t>
    <phoneticPr fontId="2"/>
  </si>
  <si>
    <t>みかん組</t>
    <rPh sb="3" eb="4">
      <t>クミ</t>
    </rPh>
    <phoneticPr fontId="2"/>
  </si>
  <si>
    <t>ぶどう1組</t>
    <rPh sb="4" eb="5">
      <t>クミ</t>
    </rPh>
    <phoneticPr fontId="2"/>
  </si>
  <si>
    <t>ぶどう2組</t>
    <rPh sb="4" eb="5">
      <t>クミ</t>
    </rPh>
    <phoneticPr fontId="2"/>
  </si>
  <si>
    <t>めろん組</t>
    <rPh sb="3" eb="4">
      <t>クミ</t>
    </rPh>
    <phoneticPr fontId="2"/>
  </si>
  <si>
    <t>もも組</t>
    <rPh sb="2" eb="3">
      <t>クミ</t>
    </rPh>
    <phoneticPr fontId="2"/>
  </si>
  <si>
    <t>りんご1組</t>
    <rPh sb="4" eb="5">
      <t>クミ</t>
    </rPh>
    <phoneticPr fontId="2"/>
  </si>
  <si>
    <t>りんご2組</t>
    <rPh sb="4" eb="5">
      <t>クミ</t>
    </rPh>
    <phoneticPr fontId="2"/>
  </si>
  <si>
    <t>ばなな1組</t>
    <rPh sb="4" eb="5">
      <t>クミ</t>
    </rPh>
    <phoneticPr fontId="2"/>
  </si>
  <si>
    <t>ばなな2組</t>
    <rPh sb="4" eb="5">
      <t>クミ</t>
    </rPh>
    <phoneticPr fontId="2"/>
  </si>
  <si>
    <t>Ｊ、Ｋ</t>
    <phoneticPr fontId="2"/>
  </si>
  <si>
    <t>Ｍ</t>
    <phoneticPr fontId="2"/>
  </si>
  <si>
    <t>I</t>
    <phoneticPr fontId="2"/>
  </si>
  <si>
    <t>N</t>
    <phoneticPr fontId="2"/>
  </si>
  <si>
    <t>H</t>
    <phoneticPr fontId="2"/>
  </si>
  <si>
    <t>F、Ｔ</t>
    <phoneticPr fontId="2"/>
  </si>
  <si>
    <t>Ｇ、Ｌ、Ｒ</t>
    <phoneticPr fontId="2"/>
  </si>
  <si>
    <t>E、O</t>
    <phoneticPr fontId="2"/>
  </si>
  <si>
    <t>Q、Ｐ</t>
    <phoneticPr fontId="2"/>
  </si>
  <si>
    <t>M、N、O</t>
    <phoneticPr fontId="2"/>
  </si>
  <si>
    <t>運転者・添乗者共にローテーションしている。</t>
    <rPh sb="0" eb="3">
      <t>ウンテンシャ</t>
    </rPh>
    <rPh sb="4" eb="6">
      <t>テンジョウ</t>
    </rPh>
    <rPh sb="6" eb="7">
      <t>シャ</t>
    </rPh>
    <rPh sb="7" eb="8">
      <t>トモ</t>
    </rPh>
    <phoneticPr fontId="2"/>
  </si>
  <si>
    <t>A、Ｂ、AH</t>
    <phoneticPr fontId="2"/>
  </si>
  <si>
    <t>○○地区ー△△地区内</t>
    <rPh sb="2" eb="4">
      <t>チク</t>
    </rPh>
    <rPh sb="7" eb="9">
      <t>チク</t>
    </rPh>
    <rPh sb="9" eb="10">
      <t>ナイ</t>
    </rPh>
    <phoneticPr fontId="2"/>
  </si>
  <si>
    <t>ルート及び送迎時刻は別紙のとおり。</t>
    <rPh sb="3" eb="4">
      <t>オヨ</t>
    </rPh>
    <rPh sb="5" eb="7">
      <t>ソウゲイ</t>
    </rPh>
    <rPh sb="7" eb="9">
      <t>ジコク</t>
    </rPh>
    <rPh sb="10" eb="12">
      <t>ベッシ</t>
    </rPh>
    <phoneticPr fontId="2"/>
  </si>
  <si>
    <t>「調整なし」</t>
  </si>
  <si>
    <t>特別な事情による</t>
  </si>
  <si>
    <t>6月第3週：新型コロナウイルス感染症により全園を6/17～6/20まで休園したため。</t>
    <rPh sb="1" eb="2">
      <t>ガツ</t>
    </rPh>
    <rPh sb="2" eb="3">
      <t>ダイ</t>
    </rPh>
    <rPh sb="4" eb="5">
      <t>シュウ</t>
    </rPh>
    <rPh sb="6" eb="8">
      <t>シンガタ</t>
    </rPh>
    <rPh sb="15" eb="18">
      <t>カンセンショウ</t>
    </rPh>
    <rPh sb="21" eb="22">
      <t>ゼン</t>
    </rPh>
    <rPh sb="22" eb="23">
      <t>エン</t>
    </rPh>
    <rPh sb="35" eb="37">
      <t>キュウエン</t>
    </rPh>
    <phoneticPr fontId="2"/>
  </si>
  <si>
    <t>対象児童が居なかった</t>
  </si>
  <si>
    <t>当日キャンセルによる</t>
  </si>
  <si>
    <t>9月第2週：台風15号を起因とする警報発令により休園としたため。</t>
    <rPh sb="1" eb="2">
      <t>ガツ</t>
    </rPh>
    <rPh sb="2" eb="3">
      <t>ダイ</t>
    </rPh>
    <rPh sb="4" eb="5">
      <t>シュウ</t>
    </rPh>
    <rPh sb="6" eb="8">
      <t>タイフウ</t>
    </rPh>
    <rPh sb="10" eb="11">
      <t>ゴウ</t>
    </rPh>
    <rPh sb="12" eb="14">
      <t>キイン</t>
    </rPh>
    <rPh sb="17" eb="19">
      <t>ケイホウ</t>
    </rPh>
    <rPh sb="19" eb="21">
      <t>ハツレイ</t>
    </rPh>
    <rPh sb="24" eb="26">
      <t>キュウエン</t>
    </rPh>
    <phoneticPr fontId="2"/>
  </si>
  <si>
    <t>「月に1日土曜日を閉所する場合」</t>
  </si>
  <si>
    <t>○○　○○</t>
    <phoneticPr fontId="2"/>
  </si>
  <si>
    <t>精神発達遅滞</t>
    <rPh sb="0" eb="2">
      <t>セイシン</t>
    </rPh>
    <rPh sb="2" eb="4">
      <t>ハッタツ</t>
    </rPh>
    <rPh sb="4" eb="6">
      <t>チタイ</t>
    </rPh>
    <phoneticPr fontId="2"/>
  </si>
  <si>
    <t>機能障害</t>
    <rPh sb="0" eb="2">
      <t>キノウ</t>
    </rPh>
    <rPh sb="2" eb="4">
      <t>ショウガイ</t>
    </rPh>
    <phoneticPr fontId="2"/>
  </si>
  <si>
    <t>自閉傾向</t>
    <rPh sb="0" eb="2">
      <t>ジヘイ</t>
    </rPh>
    <rPh sb="2" eb="4">
      <t>ケイコウ</t>
    </rPh>
    <phoneticPr fontId="2"/>
  </si>
  <si>
    <t>機能障害・精神発達遅滞</t>
    <rPh sb="0" eb="2">
      <t>キノウ</t>
    </rPh>
    <rPh sb="2" eb="4">
      <t>ショウガイ</t>
    </rPh>
    <rPh sb="5" eb="7">
      <t>セイシン</t>
    </rPh>
    <rPh sb="7" eb="9">
      <t>ハッタツ</t>
    </rPh>
    <rPh sb="9" eb="11">
      <t>チタイ</t>
    </rPh>
    <phoneticPr fontId="2"/>
  </si>
  <si>
    <t>特児手帳あり</t>
    <rPh sb="0" eb="2">
      <t>トクジ</t>
    </rPh>
    <rPh sb="2" eb="4">
      <t>テチョウ</t>
    </rPh>
    <phoneticPr fontId="2"/>
  </si>
  <si>
    <t>C、D</t>
    <phoneticPr fontId="2"/>
  </si>
  <si>
    <t>①高齢者</t>
  </si>
  <si>
    <t>雇用</t>
  </si>
  <si>
    <t>AH</t>
    <phoneticPr fontId="2"/>
  </si>
  <si>
    <t>4月</t>
    <rPh sb="1" eb="2">
      <t>ガツ</t>
    </rPh>
    <phoneticPr fontId="2"/>
  </si>
  <si>
    <t>3月</t>
    <rPh sb="1" eb="2">
      <t>ガツ</t>
    </rPh>
    <phoneticPr fontId="2"/>
  </si>
  <si>
    <t>通園バスの運転及びバス整備等</t>
    <rPh sb="0" eb="2">
      <t>ツウエン</t>
    </rPh>
    <rPh sb="5" eb="7">
      <t>ウンテン</t>
    </rPh>
    <rPh sb="7" eb="8">
      <t>オヨ</t>
    </rPh>
    <rPh sb="11" eb="13">
      <t>セイビ</t>
    </rPh>
    <rPh sb="13" eb="14">
      <t>トウ</t>
    </rPh>
    <phoneticPr fontId="2"/>
  </si>
  <si>
    <t>7月</t>
    <rPh sb="1" eb="2">
      <t>ガツ</t>
    </rPh>
    <phoneticPr fontId="2"/>
  </si>
  <si>
    <t>備蓄食品購入</t>
    <rPh sb="0" eb="2">
      <t>ビチク</t>
    </rPh>
    <rPh sb="2" eb="4">
      <t>ショクヒン</t>
    </rPh>
    <rPh sb="4" eb="6">
      <t>コウニュウ</t>
    </rPh>
    <phoneticPr fontId="2"/>
  </si>
  <si>
    <t>アルファ化米</t>
    <rPh sb="4" eb="5">
      <t>カ</t>
    </rPh>
    <rPh sb="5" eb="6">
      <t>コメ</t>
    </rPh>
    <phoneticPr fontId="2"/>
  </si>
  <si>
    <t>乳児食</t>
    <rPh sb="0" eb="2">
      <t>ニュウジ</t>
    </rPh>
    <rPh sb="2" eb="3">
      <t>ショク</t>
    </rPh>
    <phoneticPr fontId="2"/>
  </si>
  <si>
    <t>10月</t>
    <rPh sb="2" eb="3">
      <t>ガツ</t>
    </rPh>
    <phoneticPr fontId="2"/>
  </si>
  <si>
    <t>備蓄用品購入</t>
    <rPh sb="0" eb="3">
      <t>ビチクヨウ</t>
    </rPh>
    <rPh sb="3" eb="4">
      <t>ヒン</t>
    </rPh>
    <rPh sb="4" eb="6">
      <t>コウニュウ</t>
    </rPh>
    <phoneticPr fontId="2"/>
  </si>
  <si>
    <t>消耗品購入費</t>
    <rPh sb="0" eb="2">
      <t>ショウモウ</t>
    </rPh>
    <rPh sb="2" eb="3">
      <t>ヒン</t>
    </rPh>
    <rPh sb="3" eb="5">
      <t>コウニュウ</t>
    </rPh>
    <rPh sb="5" eb="6">
      <t>ヒ</t>
    </rPh>
    <phoneticPr fontId="2"/>
  </si>
  <si>
    <t>備蓄用トイレットペーパー</t>
    <rPh sb="0" eb="3">
      <t>ビチクヨウ</t>
    </rPh>
    <phoneticPr fontId="2"/>
  </si>
  <si>
    <t>備蓄用タオル</t>
    <rPh sb="0" eb="3">
      <t>ビチクヨウ</t>
    </rPh>
    <phoneticPr fontId="2"/>
  </si>
  <si>
    <t>便利袋</t>
    <rPh sb="0" eb="2">
      <t>ベンリ</t>
    </rPh>
    <rPh sb="2" eb="3">
      <t>フクロ</t>
    </rPh>
    <phoneticPr fontId="2"/>
  </si>
  <si>
    <t>11月</t>
    <rPh sb="2" eb="3">
      <t>ガツ</t>
    </rPh>
    <phoneticPr fontId="2"/>
  </si>
  <si>
    <t>備品購入</t>
    <rPh sb="0" eb="2">
      <t>ビヒン</t>
    </rPh>
    <rPh sb="2" eb="4">
      <t>コウニュウ</t>
    </rPh>
    <phoneticPr fontId="2"/>
  </si>
  <si>
    <t>備品購入費</t>
    <rPh sb="0" eb="2">
      <t>ビヒン</t>
    </rPh>
    <rPh sb="2" eb="4">
      <t>コウニュウ</t>
    </rPh>
    <rPh sb="4" eb="5">
      <t>ヒ</t>
    </rPh>
    <phoneticPr fontId="2"/>
  </si>
  <si>
    <t>災害用毛布買い足し(25枚)</t>
    <rPh sb="0" eb="3">
      <t>サイガイヨウ</t>
    </rPh>
    <rPh sb="3" eb="5">
      <t>モウフ</t>
    </rPh>
    <rPh sb="5" eb="6">
      <t>カ</t>
    </rPh>
    <rPh sb="7" eb="8">
      <t>タ</t>
    </rPh>
    <rPh sb="12" eb="13">
      <t>マイ</t>
    </rPh>
    <phoneticPr fontId="2"/>
  </si>
  <si>
    <t>　令和４年４月１日　～</t>
    <rPh sb="1" eb="3">
      <t>レイワ</t>
    </rPh>
    <rPh sb="4" eb="5">
      <t>ネン</t>
    </rPh>
    <rPh sb="6" eb="7">
      <t>ツキ</t>
    </rPh>
    <rPh sb="8" eb="9">
      <t>ヒ</t>
    </rPh>
    <phoneticPr fontId="2"/>
  </si>
  <si>
    <t>AE</t>
    <phoneticPr fontId="2"/>
  </si>
  <si>
    <t>建物①</t>
    <rPh sb="0" eb="2">
      <t>タテモノ</t>
    </rPh>
    <phoneticPr fontId="35"/>
  </si>
  <si>
    <t>建物②</t>
    <rPh sb="0" eb="2">
      <t>タテモノ</t>
    </rPh>
    <phoneticPr fontId="35"/>
  </si>
  <si>
    <t>建物③</t>
    <rPh sb="0" eb="2">
      <t>タテモノ</t>
    </rPh>
    <phoneticPr fontId="35"/>
  </si>
  <si>
    <t>三木市○○</t>
    <rPh sb="0" eb="3">
      <t>ミキシ</t>
    </rPh>
    <phoneticPr fontId="2"/>
  </si>
  <si>
    <t>株式会社□□</t>
    <rPh sb="0" eb="4">
      <t>カブシキガイシャ</t>
    </rPh>
    <phoneticPr fontId="2"/>
  </si>
  <si>
    <t>４００，０００円/月</t>
    <rPh sb="7" eb="8">
      <t>エン</t>
    </rPh>
    <rPh sb="9" eb="10">
      <t>ツキ</t>
    </rPh>
    <phoneticPr fontId="2"/>
  </si>
  <si>
    <t>平成２８年４月１日～令和８年３月３１日</t>
    <rPh sb="0" eb="2">
      <t>ヘイセイ</t>
    </rPh>
    <rPh sb="4" eb="5">
      <t>ネン</t>
    </rPh>
    <rPh sb="6" eb="7">
      <t>ガツ</t>
    </rPh>
    <rPh sb="8" eb="9">
      <t>ヒ</t>
    </rPh>
    <rPh sb="10" eb="12">
      <t>レイワ</t>
    </rPh>
    <rPh sb="13" eb="14">
      <t>ネン</t>
    </rPh>
    <rPh sb="15" eb="16">
      <t>ガツ</t>
    </rPh>
    <rPh sb="18" eb="19">
      <t>ヒ</t>
    </rPh>
    <phoneticPr fontId="2"/>
  </si>
  <si>
    <t>鉄筋コンクリート造　２階建</t>
    <rPh sb="0" eb="2">
      <t>テッキン</t>
    </rPh>
    <rPh sb="8" eb="9">
      <t>ツク</t>
    </rPh>
    <rPh sb="11" eb="13">
      <t>カイダ</t>
    </rPh>
    <phoneticPr fontId="2"/>
  </si>
  <si>
    <t>平成１０年　　２月　　１日</t>
    <rPh sb="0" eb="2">
      <t>ヘイセイ</t>
    </rPh>
    <rPh sb="4" eb="5">
      <t>ネン</t>
    </rPh>
    <rPh sb="8" eb="9">
      <t>ツキ</t>
    </rPh>
    <rPh sb="12" eb="13">
      <t>ヒ</t>
    </rPh>
    <phoneticPr fontId="2"/>
  </si>
  <si>
    <t>□□　□□（○○大学　△△学部　教授）　</t>
    <rPh sb="8" eb="10">
      <t>ダイガク</t>
    </rPh>
    <rPh sb="13" eb="15">
      <t>ガクブ</t>
    </rPh>
    <rPh sb="16" eb="18">
      <t>キョウジュ</t>
    </rPh>
    <phoneticPr fontId="2"/>
  </si>
  <si>
    <t>配布物の作成及びホームページ等の案内</t>
    <rPh sb="0" eb="2">
      <t>ハイフ</t>
    </rPh>
    <rPh sb="2" eb="3">
      <t>ブツ</t>
    </rPh>
    <rPh sb="4" eb="6">
      <t>サクセイ</t>
    </rPh>
    <rPh sb="6" eb="7">
      <t>オヨ</t>
    </rPh>
    <rPh sb="14" eb="15">
      <t>トウ</t>
    </rPh>
    <rPh sb="16" eb="18">
      <t>アンナイ</t>
    </rPh>
    <phoneticPr fontId="2"/>
  </si>
  <si>
    <t>令和４年２月</t>
    <rPh sb="0" eb="2">
      <t>レイワ</t>
    </rPh>
    <rPh sb="3" eb="4">
      <t>ネン</t>
    </rPh>
    <rPh sb="5" eb="6">
      <t>ガツ</t>
    </rPh>
    <phoneticPr fontId="2"/>
  </si>
  <si>
    <t>○○小学校</t>
    <rPh sb="2" eb="5">
      <t>ショウガッコウ</t>
    </rPh>
    <phoneticPr fontId="2"/>
  </si>
  <si>
    <t>入学予定児童の連絡会</t>
    <rPh sb="0" eb="2">
      <t>ニュウガク</t>
    </rPh>
    <rPh sb="2" eb="4">
      <t>ヨテイ</t>
    </rPh>
    <rPh sb="4" eb="6">
      <t>ジドウ</t>
    </rPh>
    <rPh sb="7" eb="9">
      <t>レンラク</t>
    </rPh>
    <rPh sb="9" eb="10">
      <t>カイ</t>
    </rPh>
    <phoneticPr fontId="2"/>
  </si>
  <si>
    <t>□□小学校</t>
    <rPh sb="2" eb="5">
      <t>ショウガッコウ</t>
    </rPh>
    <phoneticPr fontId="2"/>
  </si>
  <si>
    <t>△△小学校</t>
    <rPh sb="2" eb="5">
      <t>ショウガッコウ</t>
    </rPh>
    <phoneticPr fontId="2"/>
  </si>
  <si>
    <t>２月ごろ</t>
    <rPh sb="1" eb="2">
      <t>ガツ</t>
    </rPh>
    <phoneticPr fontId="2"/>
  </si>
  <si>
    <t>体験入学会</t>
    <rPh sb="0" eb="2">
      <t>タイケン</t>
    </rPh>
    <rPh sb="2" eb="4">
      <t>ニュウガク</t>
    </rPh>
    <rPh sb="4" eb="5">
      <t>カイ</t>
    </rPh>
    <phoneticPr fontId="2"/>
  </si>
  <si>
    <t>注１）実施日が記入できない活動内容の場合は、実施月日欄は記入不要。
注２）「接続に係る取組内容」欄については、年間交流計画等を添付する場合、記載省略可。</t>
    <phoneticPr fontId="2"/>
  </si>
  <si>
    <t>当該施設で15年勤務し、教育・保育内容と園務に関する知識と深い理解を通し、現に園長を補佐しているため。</t>
    <rPh sb="0" eb="2">
      <t>トウガイ</t>
    </rPh>
    <rPh sb="2" eb="4">
      <t>シセツ</t>
    </rPh>
    <rPh sb="7" eb="8">
      <t>ネン</t>
    </rPh>
    <rPh sb="8" eb="10">
      <t>キンム</t>
    </rPh>
    <rPh sb="12" eb="14">
      <t>キョウイク</t>
    </rPh>
    <rPh sb="15" eb="17">
      <t>ホイク</t>
    </rPh>
    <rPh sb="17" eb="19">
      <t>ナイヨウ</t>
    </rPh>
    <rPh sb="20" eb="21">
      <t>エン</t>
    </rPh>
    <rPh sb="21" eb="22">
      <t>ツトム</t>
    </rPh>
    <rPh sb="23" eb="24">
      <t>カン</t>
    </rPh>
    <rPh sb="26" eb="28">
      <t>チシキ</t>
    </rPh>
    <rPh sb="29" eb="30">
      <t>フカ</t>
    </rPh>
    <rPh sb="31" eb="33">
      <t>リカイ</t>
    </rPh>
    <rPh sb="34" eb="35">
      <t>トオ</t>
    </rPh>
    <rPh sb="37" eb="38">
      <t>ゲン</t>
    </rPh>
    <rPh sb="39" eb="41">
      <t>エンチョウ</t>
    </rPh>
    <rPh sb="42" eb="44">
      <t>ホサ</t>
    </rPh>
    <phoneticPr fontId="2"/>
  </si>
  <si>
    <t>３　月当たり給食実施日数</t>
    <rPh sb="2" eb="3">
      <t>ツキ</t>
    </rPh>
    <rPh sb="3" eb="4">
      <t>ア</t>
    </rPh>
    <rPh sb="6" eb="8">
      <t>キュウショク</t>
    </rPh>
    <rPh sb="8" eb="10">
      <t>ジッシ</t>
    </rPh>
    <rPh sb="10" eb="12">
      <t>ニッスウ</t>
    </rPh>
    <phoneticPr fontId="2"/>
  </si>
  <si>
    <t>４　給食の実施方法</t>
    <rPh sb="2" eb="4">
      <t>キュウショク</t>
    </rPh>
    <rPh sb="5" eb="7">
      <t>ジッシ</t>
    </rPh>
    <rPh sb="7" eb="9">
      <t>ホウホウ</t>
    </rPh>
    <phoneticPr fontId="2"/>
  </si>
  <si>
    <t>その他</t>
    <rPh sb="2" eb="3">
      <t>タ</t>
    </rPh>
    <phoneticPr fontId="2"/>
  </si>
  <si>
    <t>月</t>
    <rPh sb="0" eb="1">
      <t>ツキ</t>
    </rPh>
    <phoneticPr fontId="2"/>
  </si>
  <si>
    <t>提供日数</t>
    <rPh sb="0" eb="2">
      <t>テイキョウ</t>
    </rPh>
    <rPh sb="2" eb="4">
      <t>ニッスウ</t>
    </rPh>
    <phoneticPr fontId="2"/>
  </si>
  <si>
    <t>4月</t>
    <rPh sb="1" eb="2">
      <t>ガツ</t>
    </rPh>
    <phoneticPr fontId="2"/>
  </si>
  <si>
    <t>※令和4年度各月の、1号認定児の給食実施（予定）日数を入力してください。</t>
    <rPh sb="1" eb="3">
      <t>レイワ</t>
    </rPh>
    <rPh sb="4" eb="6">
      <t>ネンド</t>
    </rPh>
    <rPh sb="6" eb="8">
      <t>カクツキ</t>
    </rPh>
    <rPh sb="11" eb="12">
      <t>ゴウ</t>
    </rPh>
    <rPh sb="12" eb="14">
      <t>ニンテイ</t>
    </rPh>
    <rPh sb="14" eb="15">
      <t>ジ</t>
    </rPh>
    <rPh sb="16" eb="18">
      <t>キュウショク</t>
    </rPh>
    <rPh sb="18" eb="20">
      <t>ジッシ</t>
    </rPh>
    <rPh sb="21" eb="23">
      <t>ヨテイ</t>
    </rPh>
    <rPh sb="24" eb="26">
      <t>ニッスウ</t>
    </rPh>
    <rPh sb="27" eb="29">
      <t>ニュウリョク</t>
    </rPh>
    <phoneticPr fontId="2"/>
  </si>
  <si>
    <t>「主幹保育教諭等の専任化により子育て支援の取組を実施していない場合」⇒</t>
    <rPh sb="1" eb="3">
      <t>シュカン</t>
    </rPh>
    <rPh sb="3" eb="5">
      <t>ホイク</t>
    </rPh>
    <rPh sb="5" eb="7">
      <t>キョウユ</t>
    </rPh>
    <rPh sb="7" eb="8">
      <t>トウ</t>
    </rPh>
    <rPh sb="9" eb="11">
      <t>センニン</t>
    </rPh>
    <rPh sb="11" eb="12">
      <t>カ</t>
    </rPh>
    <rPh sb="15" eb="17">
      <t>コソダ</t>
    </rPh>
    <rPh sb="18" eb="20">
      <t>シエン</t>
    </rPh>
    <rPh sb="21" eb="23">
      <t>トリクミ</t>
    </rPh>
    <rPh sb="24" eb="26">
      <t>ジッシ</t>
    </rPh>
    <rPh sb="31" eb="33">
      <t>バアイ</t>
    </rPh>
    <phoneticPr fontId="2"/>
  </si>
  <si>
    <t xml:space="preserve">注１）当年度に評価や結果の公表（評価報告書の作成が翌年度以降となるため，結果の公表が
　　翌年度になる場合を含む）が行われる場合，加算対象となる。
注２）評価の実施状況等が確認できる書類（評価報告書等）を添付すること。
注３）第三者評価受審加算とは異なります。
</t>
    <rPh sb="110" eb="111">
      <t>チュウ</t>
    </rPh>
    <rPh sb="113" eb="116">
      <t>ダイサンシャ</t>
    </rPh>
    <rPh sb="116" eb="118">
      <t>ヒョウカ</t>
    </rPh>
    <rPh sb="118" eb="120">
      <t>ジュシン</t>
    </rPh>
    <rPh sb="120" eb="122">
      <t>カサン</t>
    </rPh>
    <rPh sb="124" eb="125">
      <t>コト</t>
    </rPh>
    <phoneticPr fontId="2"/>
  </si>
  <si>
    <r>
      <t>２　子育て支援の取組状況　　</t>
    </r>
    <r>
      <rPr>
        <b/>
        <sz val="11"/>
        <color rgb="FFFF0000"/>
        <rFont val="游ゴシック"/>
        <family val="3"/>
        <charset val="128"/>
        <scheme val="minor"/>
      </rPr>
      <t>※調書「主幹保育教諭専任化要件確認書」から転記されます</t>
    </r>
    <rPh sb="2" eb="4">
      <t>コソダ</t>
    </rPh>
    <rPh sb="5" eb="7">
      <t>シエン</t>
    </rPh>
    <rPh sb="8" eb="10">
      <t>トリクミ</t>
    </rPh>
    <rPh sb="10" eb="12">
      <t>ジョウキョウ</t>
    </rPh>
    <phoneticPr fontId="2"/>
  </si>
  <si>
    <t xml:space="preserve">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
</t>
    <phoneticPr fontId="2"/>
  </si>
  <si>
    <t>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t>
    <phoneticPr fontId="2"/>
  </si>
  <si>
    <r>
      <t>※　教育標準時間認定（１号）は直前の連続する２年度間と現年度、保育認定（２･３号）は直前の連続する５年度間と現年度について記入すること。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10">
      <t>キョウイクヒョウジュンジカンニンテイ</t>
    </rPh>
    <rPh sb="12" eb="13">
      <t>ゴウ</t>
    </rPh>
    <rPh sb="15" eb="17">
      <t>チョクゼン</t>
    </rPh>
    <rPh sb="18" eb="20">
      <t>レンゾク</t>
    </rPh>
    <rPh sb="23" eb="26">
      <t>ネンドカン</t>
    </rPh>
    <rPh sb="27" eb="28">
      <t>ゲン</t>
    </rPh>
    <rPh sb="28" eb="30">
      <t>ネンド</t>
    </rPh>
    <rPh sb="31" eb="33">
      <t>ホイク</t>
    </rPh>
    <rPh sb="33" eb="35">
      <t>ニンテイ</t>
    </rPh>
    <rPh sb="39" eb="40">
      <t>ゴウ</t>
    </rPh>
    <rPh sb="42" eb="44">
      <t>チョクゼン</t>
    </rPh>
    <rPh sb="45" eb="47">
      <t>レンゾク</t>
    </rPh>
    <rPh sb="50" eb="51">
      <t>ネン</t>
    </rPh>
    <rPh sb="51" eb="52">
      <t>ド</t>
    </rPh>
    <rPh sb="52" eb="53">
      <t>アイダ</t>
    </rPh>
    <rPh sb="54" eb="55">
      <t>ゲン</t>
    </rPh>
    <rPh sb="55" eb="57">
      <t>ネンド</t>
    </rPh>
    <rPh sb="61" eb="63">
      <t>キニュウ</t>
    </rPh>
    <rPh sb="71" eb="73">
      <t>カサン</t>
    </rPh>
    <rPh sb="73" eb="75">
      <t>テキヨウ</t>
    </rPh>
    <rPh sb="75" eb="78">
      <t>シンセイジ</t>
    </rPh>
    <rPh sb="80" eb="81">
      <t>ガツ</t>
    </rPh>
    <rPh sb="81" eb="82">
      <t>フン</t>
    </rPh>
    <rPh sb="85" eb="87">
      <t>ジッセキ</t>
    </rPh>
    <rPh sb="87" eb="89">
      <t>ホウコク</t>
    </rPh>
    <rPh sb="89" eb="90">
      <t>ジ</t>
    </rPh>
    <rPh sb="92" eb="93">
      <t>ガツ</t>
    </rPh>
    <rPh sb="93" eb="94">
      <t>フン</t>
    </rPh>
    <rPh sb="96" eb="98">
      <t>ホウコク</t>
    </rPh>
    <rPh sb="107" eb="109">
      <t>チョウショ</t>
    </rPh>
    <rPh sb="116" eb="117">
      <t>ガツ</t>
    </rPh>
    <rPh sb="117" eb="119">
      <t>ジョウジュン</t>
    </rPh>
    <rPh sb="120" eb="122">
      <t>ジッセキ</t>
    </rPh>
    <rPh sb="122" eb="124">
      <t>ホウコク</t>
    </rPh>
    <rPh sb="125" eb="127">
      <t>イライ</t>
    </rPh>
    <rPh sb="128" eb="129">
      <t>オコナ</t>
    </rPh>
    <phoneticPr fontId="2"/>
  </si>
  <si>
    <t>※運転手の免許証のコピーを添付すること（運転に関わる者すべて）
※業務委託の場合は契約書のコピーも添付すること。</t>
    <rPh sb="1" eb="4">
      <t>ウンテンシュ</t>
    </rPh>
    <rPh sb="5" eb="8">
      <t>メンキョショウ</t>
    </rPh>
    <rPh sb="13" eb="15">
      <t>テンプ</t>
    </rPh>
    <rPh sb="33" eb="35">
      <t>ギョウム</t>
    </rPh>
    <rPh sb="35" eb="37">
      <t>イタク</t>
    </rPh>
    <rPh sb="38" eb="40">
      <t>バアイ</t>
    </rPh>
    <rPh sb="41" eb="44">
      <t>ケイヤクショ</t>
    </rPh>
    <rPh sb="49" eb="51">
      <t>テンプ</t>
    </rPh>
    <phoneticPr fontId="2"/>
  </si>
  <si>
    <t>～210人</t>
  </si>
  <si>
    <t>１号定員の設定を行わない場合、もしくは１号認定子どもの在籍が１人もいない月に関しては対象となります。</t>
    <rPh sb="1" eb="2">
      <t>ゴウ</t>
    </rPh>
    <rPh sb="2" eb="4">
      <t>テイイン</t>
    </rPh>
    <rPh sb="5" eb="7">
      <t>セッテイ</t>
    </rPh>
    <rPh sb="8" eb="9">
      <t>オコナ</t>
    </rPh>
    <rPh sb="12" eb="14">
      <t>バアイ</t>
    </rPh>
    <rPh sb="20" eb="21">
      <t>ゴウ</t>
    </rPh>
    <rPh sb="21" eb="23">
      <t>ニンテイ</t>
    </rPh>
    <rPh sb="23" eb="24">
      <t>コ</t>
    </rPh>
    <rPh sb="27" eb="29">
      <t>ザイセキ</t>
    </rPh>
    <rPh sb="31" eb="32">
      <t>ヒト</t>
    </rPh>
    <rPh sb="36" eb="37">
      <t>ツキ</t>
    </rPh>
    <rPh sb="38" eb="39">
      <t>カン</t>
    </rPh>
    <rPh sb="42" eb="44">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</si>
</sst>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0&quot;人&quot;"/>
    <numFmt numFmtId="178" formatCode="0&quot;月&quot;"/>
    <numFmt numFmtId="179" formatCode="0&quot;日&quot;"/>
    <numFmt numFmtId="180" formatCode="[$-411]ge\.m\.d;@"/>
    <numFmt numFmtId="181" formatCode="0&quot;円&quot;"/>
    <numFmt numFmtId="182" formatCode="General&quot;日&quot;"/>
    <numFmt numFmtId="183" formatCode="@&quot;に該当&quot;"/>
  </numFmts>
  <fonts count="79">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rgb="FF000000"/>
      <name val="Meiryo UI"/>
      <family val="3"/>
      <charset val="128"/>
    </font>
    <font>
      <u/>
      <sz val="11"/>
      <color theme="1"/>
      <name val="游ゴシック"/>
      <family val="3"/>
      <charset val="128"/>
      <scheme val="minor"/>
    </font>
    <font>
      <sz val="10.5"/>
      <color theme="1"/>
      <name val="ＭＳ 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6"/>
      <color theme="1"/>
      <name val="游ゴシック"/>
      <family val="2"/>
      <charset val="128"/>
      <scheme val="minor"/>
    </font>
    <font>
      <sz val="12"/>
      <color theme="1"/>
      <name val="ＭＳ Ｐ明朝"/>
      <family val="1"/>
      <charset val="128"/>
    </font>
    <font>
      <b/>
      <sz val="14"/>
      <color theme="1"/>
      <name val="ＭＳ Ｐ明朝"/>
      <family val="1"/>
      <charset val="128"/>
    </font>
    <font>
      <u/>
      <sz val="11"/>
      <color theme="10"/>
      <name val="游ゴシック"/>
      <family val="2"/>
      <charset val="128"/>
      <scheme val="minor"/>
    </font>
    <font>
      <u/>
      <sz val="10"/>
      <color theme="10"/>
      <name val="游ゴシック"/>
      <family val="2"/>
      <charset val="128"/>
      <scheme val="minor"/>
    </font>
    <font>
      <b/>
      <u/>
      <sz val="11"/>
      <color theme="10"/>
      <name val="游ゴシック"/>
      <family val="3"/>
      <charset val="128"/>
      <scheme val="minor"/>
    </font>
    <font>
      <b/>
      <sz val="18"/>
      <color theme="1"/>
      <name val="游ゴシック"/>
      <family val="3"/>
      <charset val="128"/>
      <scheme val="minor"/>
    </font>
    <font>
      <u/>
      <sz val="11"/>
      <color theme="1"/>
      <name val="游ゴシック"/>
      <family val="2"/>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8"/>
      <color rgb="FFFF0000"/>
      <name val="ＭＳ Ｐ明朝"/>
      <family val="1"/>
      <charset val="128"/>
    </font>
    <font>
      <sz val="10"/>
      <color rgb="FFFF0000"/>
      <name val="ＭＳ Ｐ明朝"/>
      <family val="1"/>
      <charset val="128"/>
    </font>
    <font>
      <sz val="11"/>
      <color theme="1"/>
      <name val="游ゴシック"/>
      <family val="2"/>
      <scheme val="minor"/>
    </font>
    <font>
      <sz val="6"/>
      <name val="游ゴシック"/>
      <family val="3"/>
      <charset val="128"/>
      <scheme val="minor"/>
    </font>
    <font>
      <b/>
      <sz val="14"/>
      <color theme="1"/>
      <name val="BIZ UDPゴシック"/>
      <family val="3"/>
      <charset val="128"/>
    </font>
    <font>
      <b/>
      <sz val="14"/>
      <color theme="1"/>
      <name val="BIZ UDP明朝 Medium"/>
      <family val="1"/>
      <charset val="128"/>
    </font>
    <font>
      <sz val="12"/>
      <color theme="1"/>
      <name val="BIZ UDP明朝 Medium"/>
      <family val="1"/>
      <charset val="128"/>
    </font>
    <font>
      <b/>
      <sz val="16"/>
      <color theme="1"/>
      <name val="BIZ UDP明朝 Medium"/>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6"/>
      <color theme="1"/>
      <name val="BIZ UDP明朝 Medium"/>
      <family val="1"/>
      <charset val="128"/>
    </font>
    <font>
      <sz val="11"/>
      <color theme="1"/>
      <name val="BIZ UDPゴシック"/>
      <family val="3"/>
      <charset val="128"/>
    </font>
    <font>
      <b/>
      <u/>
      <sz val="14"/>
      <color theme="10"/>
      <name val="游ゴシック"/>
      <family val="3"/>
      <charset val="128"/>
      <scheme val="minor"/>
    </font>
    <font>
      <b/>
      <u/>
      <sz val="9"/>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9"/>
      <color rgb="FFFF0000"/>
      <name val="游ゴシック"/>
      <family val="3"/>
      <charset val="128"/>
      <scheme val="minor"/>
    </font>
    <font>
      <sz val="9"/>
      <color indexed="81"/>
      <name val="MS P ゴシック"/>
      <family val="3"/>
      <charset val="128"/>
    </font>
    <font>
      <sz val="20"/>
      <color theme="1"/>
      <name val="游ゴシック"/>
      <family val="2"/>
      <charset val="128"/>
      <scheme val="minor"/>
    </font>
    <font>
      <sz val="11"/>
      <color theme="0" tint="-0.14999847407452621"/>
      <name val="游ゴシック"/>
      <family val="2"/>
      <charset val="128"/>
      <scheme val="minor"/>
    </font>
    <font>
      <u/>
      <sz val="10"/>
      <color theme="10"/>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b/>
      <sz val="8"/>
      <color theme="1"/>
      <name val="游ゴシック"/>
      <family val="3"/>
      <charset val="128"/>
      <scheme val="minor"/>
    </font>
    <font>
      <u/>
      <sz val="9"/>
      <color theme="10"/>
      <name val="游ゴシック"/>
      <family val="2"/>
      <charset val="128"/>
      <scheme val="minor"/>
    </font>
    <font>
      <sz val="11"/>
      <color theme="0" tint="-0.499984740745262"/>
      <name val="游ゴシック"/>
      <family val="2"/>
      <charset val="128"/>
      <scheme val="minor"/>
    </font>
    <font>
      <sz val="14"/>
      <color theme="1"/>
      <name val="游ゴシック"/>
      <family val="2"/>
      <scheme val="minor"/>
    </font>
    <font>
      <b/>
      <sz val="10"/>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6"/>
      <color theme="1"/>
      <name val="游ゴシック"/>
      <family val="2"/>
      <charset val="128"/>
      <scheme val="minor"/>
    </font>
    <font>
      <b/>
      <u/>
      <sz val="16"/>
      <color theme="10"/>
      <name val="游ゴシック"/>
      <family val="3"/>
      <charset val="128"/>
      <scheme val="minor"/>
    </font>
    <font>
      <sz val="13"/>
      <color theme="1"/>
      <name val="游ゴシック"/>
      <family val="3"/>
      <charset val="128"/>
      <scheme val="minor"/>
    </font>
    <font>
      <sz val="18"/>
      <color theme="1"/>
      <name val="游ゴシック"/>
      <family val="2"/>
      <charset val="128"/>
      <scheme val="minor"/>
    </font>
    <font>
      <b/>
      <u/>
      <sz val="13"/>
      <color theme="1"/>
      <name val="游ゴシック"/>
      <family val="3"/>
      <charset val="128"/>
      <scheme val="minor"/>
    </font>
    <font>
      <b/>
      <u/>
      <sz val="18"/>
      <color theme="1"/>
      <name val="游ゴシック"/>
      <family val="3"/>
      <charset val="128"/>
      <scheme val="minor"/>
    </font>
    <font>
      <sz val="11"/>
      <color theme="2" tint="-0.499984740745262"/>
      <name val="游ゴシック"/>
      <family val="2"/>
      <charset val="128"/>
      <scheme val="minor"/>
    </font>
    <font>
      <sz val="11"/>
      <color theme="2" tint="-0.249977111117893"/>
      <name val="游ゴシック"/>
      <family val="2"/>
      <charset val="128"/>
      <scheme val="minor"/>
    </font>
    <font>
      <b/>
      <u/>
      <sz val="10"/>
      <color theme="1"/>
      <name val="游ゴシック"/>
      <family val="3"/>
      <charset val="128"/>
      <scheme val="minor"/>
    </font>
    <font>
      <b/>
      <sz val="9"/>
      <color theme="1"/>
      <name val="BIZ UDPゴシック"/>
      <family val="3"/>
      <charset val="128"/>
    </font>
    <font>
      <sz val="9"/>
      <color theme="1"/>
      <name val="BIZ UDPゴシック"/>
      <family val="3"/>
      <charset val="128"/>
    </font>
    <font>
      <b/>
      <sz val="12"/>
      <color theme="1"/>
      <name val="BIZ UDP明朝 Medium"/>
      <family val="1"/>
      <charset val="128"/>
    </font>
  </fonts>
  <fills count="5">
    <fill>
      <patternFill patternType="none"/>
    </fill>
    <fill>
      <patternFill patternType="gray125"/>
    </fill>
    <fill>
      <patternFill patternType="solid">
        <fgColor theme="5" tint="0.79998168889431442"/>
        <bgColor indexed="64"/>
      </patternFill>
    </fill>
    <fill>
      <patternFill patternType="solid">
        <fgColor theme="2" tint="-0.249977111117893"/>
        <bgColor indexed="64"/>
      </patternFill>
    </fill>
    <fill>
      <patternFill patternType="solid">
        <fgColor theme="0"/>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dotted">
        <color indexed="64"/>
      </bottom>
      <diagonal/>
    </border>
    <border>
      <left/>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bottom style="thin">
        <color indexed="64"/>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diagonalUp="1">
      <left style="thin">
        <color indexed="64"/>
      </left>
      <right style="thin">
        <color indexed="64"/>
      </right>
      <top style="dotted">
        <color indexed="64"/>
      </top>
      <bottom style="medium">
        <color indexed="64"/>
      </bottom>
      <diagonal style="thin">
        <color indexed="64"/>
      </diagonal>
    </border>
    <border diagonalUp="1">
      <left style="thin">
        <color indexed="64"/>
      </left>
      <right style="thin">
        <color indexed="64"/>
      </right>
      <top/>
      <bottom/>
      <diagonal style="thin">
        <color indexed="64"/>
      </diagonal>
    </border>
    <border>
      <left/>
      <right style="dotted">
        <color indexed="64"/>
      </right>
      <top/>
      <bottom/>
      <diagonal/>
    </border>
    <border>
      <left/>
      <right style="dotted">
        <color indexed="64"/>
      </right>
      <top/>
      <bottom style="thin">
        <color indexed="64"/>
      </bottom>
      <diagonal/>
    </border>
    <border>
      <left/>
      <right style="dotted">
        <color indexed="64"/>
      </right>
      <top style="thin">
        <color indexed="64"/>
      </top>
      <bottom/>
      <diagonal/>
    </border>
    <border>
      <left style="hair">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22" fillId="0" borderId="0" applyNumberFormat="0" applyFill="0" applyBorder="0" applyAlignment="0" applyProtection="0">
      <alignment vertical="center"/>
    </xf>
    <xf numFmtId="0" fontId="34" fillId="0" borderId="0"/>
    <xf numFmtId="38" fontId="30" fillId="0" borderId="0" applyFont="0" applyFill="0" applyBorder="0" applyAlignment="0" applyProtection="0">
      <alignment vertical="center"/>
    </xf>
  </cellStyleXfs>
  <cellXfs count="806">
    <xf numFmtId="0" fontId="0" fillId="0" borderId="0" xfId="0">
      <alignment vertical="center"/>
    </xf>
    <xf numFmtId="0" fontId="0" fillId="0" borderId="1" xfId="0" applyBorder="1">
      <alignment vertical="center"/>
    </xf>
    <xf numFmtId="0" fontId="0" fillId="0" borderId="0" xfId="0" applyAlignment="1">
      <alignment vertical="center"/>
    </xf>
    <xf numFmtId="0" fontId="8" fillId="0" borderId="0" xfId="0" applyFont="1">
      <alignment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3" xfId="0"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8" xfId="0" applyBorder="1" applyAlignment="1">
      <alignment horizontal="center" vertical="center"/>
    </xf>
    <xf numFmtId="0" fontId="1" fillId="0" borderId="22" xfId="0" applyFont="1" applyBorder="1">
      <alignment vertical="center"/>
    </xf>
    <xf numFmtId="0" fontId="0" fillId="0" borderId="21" xfId="0" applyBorder="1">
      <alignment vertical="center"/>
    </xf>
    <xf numFmtId="0" fontId="0" fillId="0" borderId="0" xfId="0" applyAlignment="1">
      <alignment vertical="center"/>
    </xf>
    <xf numFmtId="0" fontId="0" fillId="0" borderId="0" xfId="0" applyBorder="1">
      <alignment vertical="center"/>
    </xf>
    <xf numFmtId="0" fontId="0" fillId="0" borderId="4" xfId="0" applyBorder="1">
      <alignment vertical="center"/>
    </xf>
    <xf numFmtId="0" fontId="0" fillId="0" borderId="26" xfId="0" applyBorder="1">
      <alignment vertical="center"/>
    </xf>
    <xf numFmtId="0" fontId="0" fillId="0" borderId="28" xfId="0" applyBorder="1">
      <alignment vertical="center"/>
    </xf>
    <xf numFmtId="0" fontId="0" fillId="0" borderId="29" xfId="0" applyBorder="1">
      <alignment vertical="center"/>
    </xf>
    <xf numFmtId="0" fontId="10" fillId="0" borderId="0" xfId="0" applyFont="1">
      <alignment vertical="center"/>
    </xf>
    <xf numFmtId="0" fontId="0" fillId="0" borderId="0" xfId="0" applyBorder="1" applyAlignment="1">
      <alignment vertical="center"/>
    </xf>
    <xf numFmtId="0" fontId="0" fillId="0" borderId="31" xfId="0" applyBorder="1">
      <alignment vertical="center"/>
    </xf>
    <xf numFmtId="0" fontId="0" fillId="0" borderId="29" xfId="0" applyBorder="1" applyAlignment="1">
      <alignment vertical="center"/>
    </xf>
    <xf numFmtId="0" fontId="0" fillId="0" borderId="35" xfId="0" applyBorder="1">
      <alignment vertical="center"/>
    </xf>
    <xf numFmtId="0" fontId="0" fillId="0" borderId="0" xfId="0" applyBorder="1" applyAlignment="1">
      <alignment vertical="center"/>
    </xf>
    <xf numFmtId="0" fontId="0" fillId="0" borderId="34" xfId="0" applyBorder="1">
      <alignment vertical="center"/>
    </xf>
    <xf numFmtId="0" fontId="0" fillId="0" borderId="30" xfId="0" applyBorder="1">
      <alignment vertical="center"/>
    </xf>
    <xf numFmtId="0" fontId="0" fillId="0" borderId="32" xfId="0" applyBorder="1">
      <alignment vertical="center"/>
    </xf>
    <xf numFmtId="0" fontId="0" fillId="0" borderId="33" xfId="0" applyBorder="1">
      <alignment vertical="center"/>
    </xf>
    <xf numFmtId="0" fontId="0" fillId="0" borderId="0" xfId="0" applyBorder="1" applyAlignment="1">
      <alignment vertical="center" wrapText="1"/>
    </xf>
    <xf numFmtId="0" fontId="0" fillId="0" borderId="34" xfId="0" applyBorder="1" applyAlignment="1">
      <alignment vertical="center" wrapText="1"/>
    </xf>
    <xf numFmtId="0" fontId="8" fillId="0" borderId="0" xfId="0" applyFont="1" applyBorder="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28" xfId="0" applyBorder="1" applyAlignment="1">
      <alignment vertical="center"/>
    </xf>
    <xf numFmtId="0" fontId="0" fillId="0" borderId="33" xfId="0" applyBorder="1" applyAlignment="1">
      <alignment horizontal="left" vertical="top"/>
    </xf>
    <xf numFmtId="0" fontId="0" fillId="0" borderId="33" xfId="0" applyBorder="1" applyAlignment="1">
      <alignment horizontal="left" vertical="center"/>
    </xf>
    <xf numFmtId="0" fontId="0" fillId="0" borderId="34" xfId="0" applyBorder="1" applyAlignment="1">
      <alignment vertical="center"/>
    </xf>
    <xf numFmtId="0" fontId="0" fillId="0" borderId="35" xfId="0" applyBorder="1" applyAlignment="1">
      <alignment vertical="center"/>
    </xf>
    <xf numFmtId="0" fontId="8" fillId="0" borderId="0" xfId="0" applyFont="1" applyBorder="1" applyAlignment="1">
      <alignment vertical="center"/>
    </xf>
    <xf numFmtId="0" fontId="0" fillId="0" borderId="33" xfId="0" applyBorder="1" applyAlignment="1">
      <alignment vertical="center"/>
    </xf>
    <xf numFmtId="0" fontId="0" fillId="0" borderId="0" xfId="0" applyFo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9" fillId="0" borderId="0" xfId="0" applyFont="1" applyBorder="1" applyAlignment="1">
      <alignment horizontal="left" vertical="center"/>
    </xf>
    <xf numFmtId="0" fontId="9" fillId="0" borderId="1" xfId="0" applyFont="1" applyBorder="1" applyAlignment="1">
      <alignment horizontal="left" vertical="center"/>
    </xf>
    <xf numFmtId="0" fontId="10" fillId="0" borderId="28" xfId="0" applyFont="1" applyBorder="1">
      <alignment vertical="center"/>
    </xf>
    <xf numFmtId="0" fontId="0" fillId="0" borderId="0" xfId="0" applyBorder="1" applyAlignment="1">
      <alignment vertical="center" textRotation="255"/>
    </xf>
    <xf numFmtId="0" fontId="1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left" vertical="center"/>
    </xf>
    <xf numFmtId="0" fontId="0" fillId="0" borderId="33" xfId="0" applyBorder="1" applyAlignment="1">
      <alignment vertical="center"/>
    </xf>
    <xf numFmtId="0" fontId="8" fillId="0" borderId="28" xfId="0" applyFont="1" applyBorder="1">
      <alignment vertical="center"/>
    </xf>
    <xf numFmtId="0" fontId="0" fillId="0" borderId="28" xfId="0" applyFont="1" applyBorder="1">
      <alignment vertical="center"/>
    </xf>
    <xf numFmtId="0" fontId="0" fillId="0" borderId="32" xfId="0" applyBorder="1" applyAlignment="1">
      <alignment vertical="center" textRotation="255"/>
    </xf>
    <xf numFmtId="0" fontId="0" fillId="0" borderId="29" xfId="0" applyBorder="1" applyAlignment="1">
      <alignment vertical="center" textRotation="255"/>
    </xf>
    <xf numFmtId="0" fontId="0" fillId="0" borderId="32" xfId="0" applyBorder="1" applyAlignment="1">
      <alignment vertical="center"/>
    </xf>
    <xf numFmtId="0" fontId="9" fillId="0" borderId="30" xfId="0" applyFont="1" applyBorder="1" applyAlignment="1">
      <alignment vertical="center"/>
    </xf>
    <xf numFmtId="0" fontId="8" fillId="0" borderId="32" xfId="0" applyFont="1" applyBorder="1" applyAlignment="1">
      <alignment vertical="center"/>
    </xf>
    <xf numFmtId="0" fontId="11" fillId="0" borderId="0" xfId="0" applyFont="1" applyBorder="1" applyAlignment="1">
      <alignment vertical="center"/>
    </xf>
    <xf numFmtId="0" fontId="0" fillId="0" borderId="0" xfId="0" applyFont="1" applyAlignment="1">
      <alignment vertical="center"/>
    </xf>
    <xf numFmtId="0" fontId="8" fillId="0" borderId="28" xfId="0" applyFont="1" applyBorder="1" applyAlignment="1">
      <alignment vertical="center"/>
    </xf>
    <xf numFmtId="0" fontId="0" fillId="0" borderId="28" xfId="0" applyFont="1" applyBorder="1" applyAlignment="1">
      <alignment vertical="center"/>
    </xf>
    <xf numFmtId="0" fontId="0" fillId="0" borderId="0" xfId="0" applyFont="1" applyBorder="1" applyAlignment="1">
      <alignment vertical="center"/>
    </xf>
    <xf numFmtId="0" fontId="9" fillId="0" borderId="32" xfId="0" applyFont="1" applyBorder="1" applyAlignment="1">
      <alignment vertical="center"/>
    </xf>
    <xf numFmtId="0" fontId="8" fillId="0" borderId="30" xfId="0" applyFont="1" applyBorder="1" applyAlignment="1">
      <alignment horizontal="left" vertical="center"/>
    </xf>
    <xf numFmtId="0" fontId="8" fillId="0" borderId="29" xfId="0" applyFont="1" applyBorder="1" applyAlignment="1">
      <alignment vertical="center"/>
    </xf>
    <xf numFmtId="0" fontId="0" fillId="0" borderId="0" xfId="0" applyBorder="1" applyAlignment="1">
      <alignment horizontal="right" vertical="center"/>
    </xf>
    <xf numFmtId="0" fontId="4" fillId="0" borderId="0" xfId="0" applyFont="1" applyBorder="1" applyAlignment="1">
      <alignment vertical="center"/>
    </xf>
    <xf numFmtId="0" fontId="5"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0" fillId="0" borderId="25" xfId="0" applyBorder="1" applyAlignment="1">
      <alignment vertical="center"/>
    </xf>
    <xf numFmtId="0" fontId="8" fillId="0" borderId="0" xfId="0" applyFont="1" applyBorder="1" applyAlignment="1">
      <alignment vertical="center"/>
    </xf>
    <xf numFmtId="0" fontId="0" fillId="0" borderId="0" xfId="0"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0" fillId="0" borderId="33" xfId="0" applyBorder="1" applyAlignment="1">
      <alignment vertical="center"/>
    </xf>
    <xf numFmtId="0" fontId="0" fillId="0" borderId="32" xfId="0" applyBorder="1" applyAlignment="1">
      <alignment vertical="center"/>
    </xf>
    <xf numFmtId="0" fontId="0" fillId="0" borderId="0" xfId="0" applyFill="1" applyAlignment="1">
      <alignment vertical="center"/>
    </xf>
    <xf numFmtId="0" fontId="15" fillId="0" borderId="0" xfId="0" applyFont="1" applyFill="1">
      <alignment vertical="center"/>
    </xf>
    <xf numFmtId="0" fontId="15" fillId="0" borderId="0" xfId="0" applyFont="1">
      <alignment vertical="center"/>
    </xf>
    <xf numFmtId="0" fontId="15" fillId="0" borderId="0" xfId="0" applyFont="1" applyFill="1" applyAlignment="1" applyProtection="1">
      <alignment horizontal="left" vertical="center"/>
      <protection locked="0"/>
    </xf>
    <xf numFmtId="0" fontId="15" fillId="0" borderId="0" xfId="0" applyFont="1" applyFill="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0" borderId="0" xfId="0" applyFont="1" applyFill="1" applyAlignment="1" applyProtection="1">
      <alignment horizontal="center" vertical="center"/>
    </xf>
    <xf numFmtId="0" fontId="15" fillId="2" borderId="0" xfId="0" applyFont="1" applyFill="1">
      <alignment vertical="center"/>
    </xf>
    <xf numFmtId="0" fontId="15"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vertical="center"/>
    </xf>
    <xf numFmtId="0" fontId="20" fillId="0" borderId="0" xfId="0" applyFont="1">
      <alignment vertical="center"/>
    </xf>
    <xf numFmtId="0" fontId="16" fillId="0" borderId="0" xfId="0" applyFont="1" applyAlignment="1">
      <alignment horizontal="center" vertical="center"/>
    </xf>
    <xf numFmtId="0" fontId="15" fillId="0" borderId="38" xfId="0" applyFont="1" applyBorder="1">
      <alignment vertical="center"/>
    </xf>
    <xf numFmtId="0" fontId="18" fillId="0" borderId="38" xfId="0" applyFont="1" applyBorder="1" applyAlignment="1">
      <alignment horizontal="center" vertical="center" wrapText="1"/>
    </xf>
    <xf numFmtId="178" fontId="16" fillId="0" borderId="38" xfId="0" applyNumberFormat="1" applyFont="1" applyBorder="1" applyAlignment="1">
      <alignment vertical="center"/>
    </xf>
    <xf numFmtId="0" fontId="16" fillId="0" borderId="38" xfId="0" applyFont="1" applyBorder="1" applyAlignment="1">
      <alignment horizontal="center" vertical="center"/>
    </xf>
    <xf numFmtId="178" fontId="16" fillId="0" borderId="38" xfId="0" applyNumberFormat="1" applyFont="1" applyBorder="1">
      <alignment vertical="center"/>
    </xf>
    <xf numFmtId="0" fontId="15" fillId="0" borderId="38" xfId="0" applyFont="1" applyBorder="1" applyAlignment="1">
      <alignment horizontal="center" vertical="center"/>
    </xf>
    <xf numFmtId="0" fontId="15" fillId="2" borderId="38" xfId="0" applyFont="1" applyFill="1" applyBorder="1" applyAlignment="1">
      <alignment vertical="center"/>
    </xf>
    <xf numFmtId="0" fontId="15" fillId="2" borderId="38" xfId="0" applyFont="1" applyFill="1" applyBorder="1" applyAlignment="1">
      <alignment horizontal="center" vertical="center"/>
    </xf>
    <xf numFmtId="0" fontId="15" fillId="2" borderId="38" xfId="0" applyFont="1" applyFill="1" applyBorder="1">
      <alignment vertical="center"/>
    </xf>
    <xf numFmtId="0" fontId="23" fillId="0" borderId="38" xfId="1" applyFont="1" applyBorder="1" applyAlignment="1">
      <alignment horizontal="center" vertical="center"/>
    </xf>
    <xf numFmtId="0" fontId="17" fillId="2" borderId="38" xfId="0" applyFont="1" applyFill="1" applyBorder="1" applyAlignment="1">
      <alignment horizontal="center" vertical="center"/>
    </xf>
    <xf numFmtId="177" fontId="16" fillId="2" borderId="38" xfId="0" applyNumberFormat="1" applyFont="1" applyFill="1" applyBorder="1" applyAlignment="1">
      <alignment horizontal="center" vertical="center"/>
    </xf>
    <xf numFmtId="0" fontId="24" fillId="0" borderId="0" xfId="1" applyFont="1">
      <alignment vertical="center"/>
    </xf>
    <xf numFmtId="0" fontId="0" fillId="0" borderId="12" xfId="0" applyBorder="1" applyAlignment="1">
      <alignment vertical="center" wrapText="1"/>
    </xf>
    <xf numFmtId="0" fontId="0" fillId="0" borderId="0" xfId="0" applyAlignment="1"/>
    <xf numFmtId="0" fontId="0" fillId="0" borderId="12" xfId="0" applyBorder="1" applyAlignment="1">
      <alignment vertical="center" shrinkToFit="1"/>
    </xf>
    <xf numFmtId="0" fontId="0" fillId="2" borderId="44" xfId="0" applyFill="1" applyBorder="1" applyAlignment="1">
      <alignment vertical="center"/>
    </xf>
    <xf numFmtId="0" fontId="10" fillId="0" borderId="46" xfId="0" applyFont="1" applyBorder="1" applyAlignment="1">
      <alignment horizontal="center" vertical="center"/>
    </xf>
    <xf numFmtId="0" fontId="11" fillId="0" borderId="46" xfId="0" applyFont="1" applyBorder="1" applyAlignment="1">
      <alignment horizontal="center"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20" xfId="0" applyBorder="1">
      <alignment vertical="center"/>
    </xf>
    <xf numFmtId="0" fontId="0" fillId="0" borderId="57" xfId="0" applyBorder="1">
      <alignment vertical="center"/>
    </xf>
    <xf numFmtId="0" fontId="5" fillId="0" borderId="2" xfId="0" applyFont="1" applyBorder="1" applyAlignment="1">
      <alignment vertical="center"/>
    </xf>
    <xf numFmtId="0" fontId="5" fillId="0" borderId="5" xfId="0" applyFont="1" applyBorder="1" applyAlignment="1">
      <alignment vertical="center"/>
    </xf>
    <xf numFmtId="0" fontId="31" fillId="0" borderId="5" xfId="0" applyFont="1" applyBorder="1" applyAlignment="1">
      <alignment horizontal="righ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8" fillId="0" borderId="38" xfId="0" applyFont="1" applyBorder="1" applyAlignment="1">
      <alignment horizontal="center" vertical="center"/>
    </xf>
    <xf numFmtId="0" fontId="15" fillId="2" borderId="38" xfId="0" applyFont="1" applyFill="1" applyBorder="1" applyAlignment="1">
      <alignment horizontal="center" vertical="center" shrinkToFit="1"/>
    </xf>
    <xf numFmtId="0" fontId="34" fillId="0" borderId="0" xfId="2" applyProtection="1"/>
    <xf numFmtId="0" fontId="37" fillId="0" borderId="0" xfId="2" applyFont="1" applyFill="1" applyBorder="1" applyAlignment="1" applyProtection="1">
      <alignment vertical="center" wrapText="1"/>
    </xf>
    <xf numFmtId="0" fontId="37" fillId="0" borderId="0" xfId="2" applyFont="1" applyAlignment="1" applyProtection="1">
      <alignment vertical="center" wrapText="1"/>
    </xf>
    <xf numFmtId="9" fontId="42" fillId="0" borderId="0" xfId="2" applyNumberFormat="1" applyFont="1" applyFill="1" applyBorder="1" applyAlignment="1" applyProtection="1">
      <alignment horizontal="center" vertical="center"/>
    </xf>
    <xf numFmtId="0" fontId="39" fillId="0" borderId="34" xfId="2" applyFont="1" applyBorder="1" applyAlignment="1" applyProtection="1">
      <alignment horizontal="left" vertical="center" wrapText="1"/>
    </xf>
    <xf numFmtId="0" fontId="39" fillId="0" borderId="0" xfId="2" applyFont="1" applyFill="1" applyBorder="1" applyAlignment="1" applyProtection="1">
      <alignment horizontal="left" vertical="center" wrapText="1"/>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8" fillId="0" borderId="0" xfId="0" applyFont="1" applyBorder="1" applyAlignment="1">
      <alignment vertical="center"/>
    </xf>
    <xf numFmtId="0" fontId="0" fillId="0" borderId="0" xfId="0" applyBorder="1" applyAlignment="1">
      <alignment horizontal="left" vertical="center"/>
    </xf>
    <xf numFmtId="0" fontId="0" fillId="2" borderId="1" xfId="0" applyFill="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33" xfId="0" applyBorder="1" applyAlignment="1">
      <alignment vertical="center"/>
    </xf>
    <xf numFmtId="0" fontId="9" fillId="0" borderId="30"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0" fillId="0" borderId="34" xfId="0" applyBorder="1" applyAlignment="1">
      <alignment horizontal="center" vertical="center"/>
    </xf>
    <xf numFmtId="0" fontId="45" fillId="0" borderId="0" xfId="1" applyFont="1" applyProtection="1">
      <alignment vertical="center"/>
      <protection locked="0"/>
    </xf>
    <xf numFmtId="0" fontId="0" fillId="0" borderId="34" xfId="0" applyFill="1" applyBorder="1" applyAlignment="1">
      <alignment vertical="center"/>
    </xf>
    <xf numFmtId="179" fontId="0" fillId="0" borderId="56" xfId="0" applyNumberFormat="1" applyBorder="1" applyAlignment="1">
      <alignment horizontal="center" vertical="center"/>
    </xf>
    <xf numFmtId="0" fontId="0" fillId="0" borderId="20" xfId="0" applyBorder="1" applyAlignment="1">
      <alignment vertical="center"/>
    </xf>
    <xf numFmtId="0" fontId="25" fillId="0" borderId="20" xfId="0" applyFont="1" applyBorder="1" applyAlignment="1">
      <alignment vertical="center"/>
    </xf>
    <xf numFmtId="0" fontId="0" fillId="0" borderId="2" xfId="0" applyBorder="1">
      <alignment vertical="center"/>
    </xf>
    <xf numFmtId="0" fontId="0" fillId="0" borderId="5" xfId="0" applyBorder="1">
      <alignment vertical="center"/>
    </xf>
    <xf numFmtId="0" fontId="0" fillId="2" borderId="5" xfId="0" applyFill="1" applyBorder="1">
      <alignment vertical="center"/>
    </xf>
    <xf numFmtId="0" fontId="0" fillId="0" borderId="3" xfId="0" applyBorder="1">
      <alignment vertical="center"/>
    </xf>
    <xf numFmtId="0" fontId="0" fillId="0" borderId="0" xfId="0" applyAlignment="1">
      <alignment vertical="center"/>
    </xf>
    <xf numFmtId="0" fontId="11" fillId="0" borderId="0" xfId="0" applyFont="1" applyAlignment="1">
      <alignment vertical="center"/>
    </xf>
    <xf numFmtId="0" fontId="0" fillId="0" borderId="0" xfId="0" applyBorder="1" applyAlignment="1">
      <alignment vertical="center" wrapText="1"/>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4" xfId="0" applyBorder="1" applyAlignment="1">
      <alignment vertical="center" wrapText="1"/>
    </xf>
    <xf numFmtId="0" fontId="0" fillId="0" borderId="35" xfId="0" applyBorder="1" applyAlignment="1">
      <alignment vertical="center" wrapText="1"/>
    </xf>
    <xf numFmtId="0" fontId="8" fillId="0" borderId="0" xfId="0" applyFont="1" applyBorder="1" applyAlignment="1">
      <alignment vertical="center"/>
    </xf>
    <xf numFmtId="0" fontId="0" fillId="0" borderId="0" xfId="0" applyFill="1" applyBorder="1" applyAlignment="1">
      <alignment horizontal="left" vertical="top"/>
    </xf>
    <xf numFmtId="0" fontId="0" fillId="0" borderId="33" xfId="0" applyFill="1" applyBorder="1" applyAlignment="1">
      <alignment vertical="center"/>
    </xf>
    <xf numFmtId="0" fontId="0" fillId="0" borderId="34" xfId="0" applyFill="1" applyBorder="1" applyAlignment="1">
      <alignment vertical="center"/>
    </xf>
    <xf numFmtId="0" fontId="0" fillId="0" borderId="35" xfId="0" applyFill="1" applyBorder="1" applyAlignment="1">
      <alignment vertical="center"/>
    </xf>
    <xf numFmtId="0" fontId="0" fillId="0" borderId="0" xfId="0" applyFill="1" applyBorder="1" applyAlignment="1">
      <alignment vertical="center" wrapText="1"/>
    </xf>
    <xf numFmtId="0" fontId="0" fillId="0" borderId="28" xfId="0" applyBorder="1" applyAlignment="1">
      <alignment vertical="center"/>
    </xf>
    <xf numFmtId="0" fontId="0" fillId="0" borderId="31" xfId="0" applyBorder="1" applyAlignment="1">
      <alignment vertical="center"/>
    </xf>
    <xf numFmtId="0" fontId="0" fillId="0" borderId="44" xfId="0" applyBorder="1" applyAlignment="1">
      <alignment vertical="center"/>
    </xf>
    <xf numFmtId="0" fontId="0" fillId="2" borderId="1" xfId="0" applyFill="1" applyBorder="1" applyAlignment="1">
      <alignment vertical="center"/>
    </xf>
    <xf numFmtId="0" fontId="0" fillId="0" borderId="33" xfId="0" applyBorder="1" applyAlignment="1">
      <alignment vertical="center"/>
    </xf>
    <xf numFmtId="0" fontId="9" fillId="0" borderId="28" xfId="0" applyFont="1" applyBorder="1" applyAlignment="1">
      <alignment vertical="center"/>
    </xf>
    <xf numFmtId="0" fontId="0" fillId="0" borderId="30" xfId="0" applyBorder="1" applyAlignment="1">
      <alignment vertical="center"/>
    </xf>
    <xf numFmtId="0" fontId="0" fillId="0" borderId="32" xfId="0" applyBorder="1" applyAlignment="1">
      <alignment vertical="center"/>
    </xf>
    <xf numFmtId="0" fontId="15" fillId="3" borderId="38" xfId="0" applyFont="1" applyFill="1" applyBorder="1">
      <alignment vertical="center"/>
    </xf>
    <xf numFmtId="0" fontId="15" fillId="3" borderId="38" xfId="0" applyFont="1" applyFill="1" applyBorder="1" applyAlignment="1">
      <alignment horizontal="center" vertical="center"/>
    </xf>
    <xf numFmtId="0" fontId="18" fillId="3" borderId="38" xfId="0" applyFont="1" applyFill="1" applyBorder="1" applyAlignment="1">
      <alignment horizontal="center" vertical="center"/>
    </xf>
    <xf numFmtId="178" fontId="16" fillId="3" borderId="38" xfId="0" applyNumberFormat="1" applyFont="1" applyFill="1" applyBorder="1" applyAlignment="1">
      <alignment vertical="center"/>
    </xf>
    <xf numFmtId="0" fontId="16" fillId="3" borderId="38" xfId="0" applyFont="1" applyFill="1" applyBorder="1" applyAlignment="1">
      <alignment horizontal="center" vertical="center"/>
    </xf>
    <xf numFmtId="178" fontId="16" fillId="3" borderId="38" xfId="0" applyNumberFormat="1" applyFont="1" applyFill="1" applyBorder="1">
      <alignment vertical="center"/>
    </xf>
    <xf numFmtId="0" fontId="15" fillId="3" borderId="38" xfId="0" applyFont="1" applyFill="1" applyBorder="1" applyAlignment="1">
      <alignment vertical="center"/>
    </xf>
    <xf numFmtId="0" fontId="0" fillId="0" borderId="0" xfId="0" applyFill="1" applyBorder="1" applyAlignment="1">
      <alignment vertical="center"/>
    </xf>
    <xf numFmtId="0" fontId="0" fillId="2" borderId="26" xfId="0" applyFill="1" applyBorder="1" applyAlignment="1">
      <alignment horizontal="center" vertical="center"/>
    </xf>
    <xf numFmtId="0" fontId="0" fillId="2" borderId="28" xfId="0" applyFill="1" applyBorder="1" applyAlignment="1">
      <alignment horizontal="center" vertical="center"/>
    </xf>
    <xf numFmtId="0" fontId="0" fillId="2" borderId="34" xfId="0" applyFill="1" applyBorder="1" applyAlignment="1">
      <alignment horizontal="center" vertical="center"/>
    </xf>
    <xf numFmtId="0" fontId="48" fillId="0" borderId="0" xfId="0" applyFont="1">
      <alignment vertical="center"/>
    </xf>
    <xf numFmtId="0" fontId="7" fillId="0" borderId="0" xfId="0" applyFont="1">
      <alignment vertical="center"/>
    </xf>
    <xf numFmtId="0" fontId="8" fillId="0" borderId="34" xfId="0" applyFont="1" applyBorder="1" applyAlignment="1">
      <alignment vertical="center"/>
    </xf>
    <xf numFmtId="0" fontId="0" fillId="0" borderId="34" xfId="0" applyBorder="1" applyAlignment="1">
      <alignment horizontal="center" vertical="distributed"/>
    </xf>
    <xf numFmtId="0" fontId="0" fillId="2" borderId="34" xfId="0" applyFill="1" applyBorder="1" applyAlignment="1">
      <alignment horizontal="center" vertical="distributed"/>
    </xf>
    <xf numFmtId="0" fontId="49"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6" fillId="0" borderId="0" xfId="0" applyFont="1" applyBorder="1" applyAlignment="1">
      <alignment vertical="center" wrapText="1"/>
    </xf>
    <xf numFmtId="0" fontId="49" fillId="0" borderId="0" xfId="0" applyFont="1" applyFill="1" applyBorder="1" applyAlignment="1">
      <alignment horizontal="center" vertical="center"/>
    </xf>
    <xf numFmtId="0" fontId="0" fillId="0" borderId="1" xfId="0" applyFill="1" applyBorder="1" applyAlignment="1">
      <alignment vertical="center"/>
    </xf>
    <xf numFmtId="0" fontId="8" fillId="2" borderId="1" xfId="0" applyFont="1" applyFill="1" applyBorder="1" applyAlignment="1">
      <alignment vertical="center"/>
    </xf>
    <xf numFmtId="180" fontId="0" fillId="0" borderId="0" xfId="0" applyNumberFormat="1">
      <alignment vertical="center"/>
    </xf>
    <xf numFmtId="0" fontId="0" fillId="0" borderId="28" xfId="0" applyBorder="1" applyAlignment="1">
      <alignment horizontal="center" vertical="center"/>
    </xf>
    <xf numFmtId="0" fontId="0" fillId="0" borderId="34" xfId="0" applyFill="1" applyBorder="1" applyAlignment="1">
      <alignment horizontal="center" vertical="distributed"/>
    </xf>
    <xf numFmtId="0" fontId="0" fillId="0" borderId="4"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8" fillId="0" borderId="0" xfId="0" applyFont="1" applyBorder="1" applyAlignment="1">
      <alignment vertical="center"/>
    </xf>
    <xf numFmtId="0" fontId="4" fillId="0" borderId="0" xfId="0" applyFont="1" applyBorder="1" applyAlignment="1">
      <alignment vertical="center"/>
    </xf>
    <xf numFmtId="0" fontId="0" fillId="2" borderId="1" xfId="0" applyFill="1" applyBorder="1" applyAlignment="1">
      <alignment vertical="center"/>
    </xf>
    <xf numFmtId="0" fontId="0" fillId="0" borderId="44" xfId="0" applyBorder="1" applyAlignment="1">
      <alignment vertical="center"/>
    </xf>
    <xf numFmtId="0" fontId="5" fillId="0" borderId="0" xfId="0" applyFont="1" applyBorder="1" applyAlignment="1">
      <alignment vertical="center"/>
    </xf>
    <xf numFmtId="0" fontId="0" fillId="0" borderId="32" xfId="0" applyBorder="1" applyAlignment="1">
      <alignment vertical="center"/>
    </xf>
    <xf numFmtId="0" fontId="53" fillId="0" borderId="0" xfId="0" applyFont="1">
      <alignment vertical="center"/>
    </xf>
    <xf numFmtId="0" fontId="0" fillId="0" borderId="60" xfId="0" applyBorder="1" applyAlignment="1">
      <alignment horizontal="center" vertical="center"/>
    </xf>
    <xf numFmtId="177" fontId="15" fillId="0" borderId="38" xfId="0" applyNumberFormat="1" applyFont="1" applyFill="1" applyBorder="1" applyAlignment="1">
      <alignment horizontal="center" vertical="center"/>
    </xf>
    <xf numFmtId="0" fontId="15" fillId="0" borderId="38" xfId="0" applyFont="1" applyFill="1" applyBorder="1" applyAlignment="1">
      <alignment horizontal="center" vertical="center"/>
    </xf>
    <xf numFmtId="0" fontId="54" fillId="0" borderId="38" xfId="1" applyFont="1" applyBorder="1" applyAlignment="1">
      <alignment horizontal="center" vertical="center"/>
    </xf>
    <xf numFmtId="177" fontId="0" fillId="2" borderId="59" xfId="0" applyNumberFormat="1" applyFill="1" applyBorder="1" applyAlignment="1">
      <alignment horizontal="center" vertical="center"/>
    </xf>
    <xf numFmtId="0" fontId="0" fillId="0" borderId="0" xfId="0" applyFont="1" applyAlignment="1">
      <alignment horizontal="center" vertical="center"/>
    </xf>
    <xf numFmtId="0" fontId="7" fillId="0" borderId="0" xfId="0" applyFont="1" applyBorder="1">
      <alignment vertical="center"/>
    </xf>
    <xf numFmtId="0" fontId="11" fillId="0" borderId="0" xfId="0" applyFont="1" applyBorder="1" applyAlignment="1">
      <alignment vertical="top" wrapText="1"/>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2" borderId="30" xfId="0" applyFill="1" applyBorder="1" applyAlignment="1">
      <alignment horizontal="center" vertical="center"/>
    </xf>
    <xf numFmtId="0" fontId="8" fillId="2" borderId="32" xfId="0" applyFont="1" applyFill="1" applyBorder="1" applyAlignment="1">
      <alignment vertical="center"/>
    </xf>
    <xf numFmtId="0" fontId="0" fillId="2" borderId="32" xfId="0" applyFill="1" applyBorder="1" applyAlignment="1">
      <alignment vertical="center" textRotation="255"/>
    </xf>
    <xf numFmtId="0" fontId="0" fillId="2" borderId="11"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5" xfId="0" applyFill="1" applyBorder="1">
      <alignment vertical="center"/>
    </xf>
    <xf numFmtId="0" fontId="0" fillId="2" borderId="27" xfId="0" applyFill="1" applyBorder="1">
      <alignment vertical="center"/>
    </xf>
    <xf numFmtId="0" fontId="0" fillId="2" borderId="26" xfId="0" applyFill="1" applyBorder="1">
      <alignment vertical="center"/>
    </xf>
    <xf numFmtId="0" fontId="0" fillId="0" borderId="0" xfId="0" applyFill="1" applyBorder="1" applyAlignment="1">
      <alignment horizontal="center" vertical="center"/>
    </xf>
    <xf numFmtId="0" fontId="0" fillId="0" borderId="0" xfId="0" applyFill="1">
      <alignment vertical="center"/>
    </xf>
    <xf numFmtId="0" fontId="8" fillId="0" borderId="0" xfId="0" applyFont="1" applyFill="1" applyBorder="1" applyAlignment="1">
      <alignment vertical="center"/>
    </xf>
    <xf numFmtId="0" fontId="57" fillId="0" borderId="0" xfId="0" applyFont="1">
      <alignment vertical="center"/>
    </xf>
    <xf numFmtId="57" fontId="0" fillId="0" borderId="0" xfId="0" applyNumberFormat="1">
      <alignment vertical="center"/>
    </xf>
    <xf numFmtId="57" fontId="15" fillId="0" borderId="0" xfId="0" applyNumberFormat="1" applyFo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2" borderId="1" xfId="0" applyFont="1" applyFill="1" applyBorder="1" applyAlignment="1">
      <alignment vertical="center" shrinkToFit="1"/>
    </xf>
    <xf numFmtId="0" fontId="0" fillId="0" borderId="28" xfId="0" applyFill="1" applyBorder="1" applyAlignment="1">
      <alignment vertical="center"/>
    </xf>
    <xf numFmtId="0" fontId="9" fillId="2" borderId="1" xfId="0" applyFont="1" applyFill="1" applyBorder="1" applyAlignment="1">
      <alignment horizontal="center" vertical="center" shrinkToFit="1"/>
    </xf>
    <xf numFmtId="0" fontId="5" fillId="0" borderId="1" xfId="0" applyFont="1" applyFill="1" applyBorder="1" applyAlignment="1">
      <alignment horizontal="center" vertical="center" wrapText="1"/>
    </xf>
    <xf numFmtId="180" fontId="0" fillId="2" borderId="1" xfId="0" applyNumberFormat="1" applyFill="1" applyBorder="1" applyAlignment="1">
      <alignment vertical="center"/>
    </xf>
    <xf numFmtId="180" fontId="8" fillId="2" borderId="1" xfId="0" applyNumberFormat="1" applyFont="1" applyFill="1" applyBorder="1" applyAlignment="1">
      <alignment vertical="center"/>
    </xf>
    <xf numFmtId="180" fontId="0" fillId="2" borderId="1" xfId="0" applyNumberFormat="1" applyFill="1" applyBorder="1" applyAlignment="1">
      <alignment horizontal="center" vertical="center"/>
    </xf>
    <xf numFmtId="180" fontId="8" fillId="0" borderId="0" xfId="0" applyNumberFormat="1" applyFont="1" applyFill="1" applyBorder="1" applyAlignment="1">
      <alignment vertical="center"/>
    </xf>
    <xf numFmtId="0" fontId="0" fillId="2" borderId="62" xfId="0" applyFill="1" applyBorder="1" applyAlignment="1">
      <alignment vertical="center"/>
    </xf>
    <xf numFmtId="0" fontId="0" fillId="0" borderId="58" xfId="0" applyFill="1" applyBorder="1" applyAlignment="1">
      <alignment vertical="center"/>
    </xf>
    <xf numFmtId="0" fontId="0" fillId="0" borderId="0" xfId="0" applyFill="1" applyBorder="1" applyAlignment="1">
      <alignment horizontal="left" vertical="center"/>
    </xf>
    <xf numFmtId="0" fontId="0" fillId="0" borderId="4" xfId="0" applyFill="1" applyBorder="1" applyAlignment="1">
      <alignment vertical="center"/>
    </xf>
    <xf numFmtId="0" fontId="0" fillId="0" borderId="1" xfId="0" applyFont="1" applyFill="1" applyBorder="1" applyAlignment="1">
      <alignment horizontal="center" vertical="center" wrapText="1"/>
    </xf>
    <xf numFmtId="0" fontId="0" fillId="0" borderId="2" xfId="0" applyFill="1" applyBorder="1" applyAlignment="1">
      <alignment vertical="center"/>
    </xf>
    <xf numFmtId="0" fontId="7" fillId="0" borderId="63"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vertical="center"/>
    </xf>
    <xf numFmtId="0" fontId="59" fillId="0" borderId="0" xfId="0" applyFont="1" applyFill="1" applyBorder="1" applyAlignment="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9" fillId="0" borderId="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8" fillId="0" borderId="30" xfId="0" applyFont="1" applyFill="1" applyBorder="1" applyAlignment="1">
      <alignment vertical="center" shrinkToFit="1"/>
    </xf>
    <xf numFmtId="0" fontId="0" fillId="0" borderId="32" xfId="0" applyFill="1" applyBorder="1" applyAlignment="1">
      <alignment vertical="center" shrinkToFit="1"/>
    </xf>
    <xf numFmtId="0" fontId="0" fillId="0" borderId="29" xfId="0" applyFill="1" applyBorder="1" applyAlignment="1">
      <alignment vertical="center" shrinkToFit="1"/>
    </xf>
    <xf numFmtId="0" fontId="0" fillId="0" borderId="0" xfId="0" applyFill="1" applyBorder="1" applyAlignment="1">
      <alignment horizontal="justify" vertical="top"/>
    </xf>
    <xf numFmtId="38" fontId="0" fillId="0" borderId="0" xfId="3" applyFont="1" applyFill="1" applyBorder="1" applyAlignment="1">
      <alignment horizontal="right" vertical="top"/>
    </xf>
    <xf numFmtId="0" fontId="7" fillId="0" borderId="3" xfId="0" applyFont="1" applyBorder="1" applyAlignment="1">
      <alignment horizontal="center" vertical="center"/>
    </xf>
    <xf numFmtId="0" fontId="4" fillId="2" borderId="38" xfId="0" applyFont="1" applyFill="1" applyBorder="1" applyAlignment="1">
      <alignment vertical="center" shrinkToFit="1"/>
    </xf>
    <xf numFmtId="181" fontId="4" fillId="2" borderId="38" xfId="0" applyNumberFormat="1" applyFont="1" applyFill="1" applyBorder="1" applyAlignment="1">
      <alignment vertical="center" shrinkToFit="1"/>
    </xf>
    <xf numFmtId="0" fontId="4" fillId="2" borderId="38" xfId="0" applyFont="1" applyFill="1" applyBorder="1" applyAlignment="1">
      <alignment horizontal="center" vertical="center" shrinkToFit="1"/>
    </xf>
    <xf numFmtId="0" fontId="59" fillId="2" borderId="64" xfId="0" applyFont="1" applyFill="1" applyBorder="1" applyAlignment="1">
      <alignment horizontal="center" vertical="center" shrinkToFit="1"/>
    </xf>
    <xf numFmtId="0" fontId="4" fillId="2" borderId="64" xfId="0" applyFont="1" applyFill="1" applyBorder="1" applyAlignment="1">
      <alignment vertical="center" shrinkToFit="1"/>
    </xf>
    <xf numFmtId="181" fontId="4" fillId="2" borderId="64" xfId="0" applyNumberFormat="1" applyFont="1" applyFill="1" applyBorder="1" applyAlignment="1">
      <alignment vertical="center" shrinkToFit="1"/>
    </xf>
    <xf numFmtId="0" fontId="4" fillId="2" borderId="67" xfId="0" applyFont="1" applyFill="1" applyBorder="1" applyAlignment="1">
      <alignment horizontal="center" vertical="center" shrinkToFit="1"/>
    </xf>
    <xf numFmtId="181" fontId="4" fillId="2" borderId="67" xfId="0" applyNumberFormat="1" applyFont="1" applyFill="1" applyBorder="1" applyAlignment="1">
      <alignment vertical="center" shrinkToFit="1"/>
    </xf>
    <xf numFmtId="0" fontId="4" fillId="2" borderId="67" xfId="0" applyFont="1" applyFill="1" applyBorder="1" applyAlignment="1">
      <alignment vertical="center" shrinkToFit="1"/>
    </xf>
    <xf numFmtId="0" fontId="60" fillId="0" borderId="0" xfId="1" applyFont="1">
      <alignment vertical="center"/>
    </xf>
    <xf numFmtId="0" fontId="8" fillId="0" borderId="30" xfId="0" applyFont="1" applyBorder="1" applyAlignment="1">
      <alignment vertical="center"/>
    </xf>
    <xf numFmtId="0" fontId="11" fillId="0" borderId="33" xfId="0" applyFont="1" applyBorder="1" applyAlignment="1">
      <alignment vertical="top" wrapText="1"/>
    </xf>
    <xf numFmtId="0" fontId="0" fillId="0" borderId="70" xfId="0" applyBorder="1">
      <alignment vertical="center"/>
    </xf>
    <xf numFmtId="0" fontId="1" fillId="2" borderId="32" xfId="0" applyFont="1" applyFill="1" applyBorder="1" applyAlignment="1">
      <alignment horizontal="center" vertical="center"/>
    </xf>
    <xf numFmtId="0" fontId="18" fillId="0" borderId="38" xfId="0" applyFont="1" applyFill="1" applyBorder="1" applyAlignment="1">
      <alignment horizontal="center" vertical="center" shrinkToFit="1"/>
    </xf>
    <xf numFmtId="0" fontId="15" fillId="0" borderId="38" xfId="0" applyFont="1" applyFill="1" applyBorder="1">
      <alignment vertical="center"/>
    </xf>
    <xf numFmtId="0" fontId="15" fillId="0" borderId="38" xfId="0" applyFont="1" applyFill="1" applyBorder="1" applyAlignment="1">
      <alignment vertical="center"/>
    </xf>
    <xf numFmtId="0" fontId="16" fillId="0" borderId="38" xfId="0" applyFont="1" applyFill="1" applyBorder="1" applyAlignment="1">
      <alignment horizontal="center" vertical="center" shrinkToFit="1"/>
    </xf>
    <xf numFmtId="0" fontId="61" fillId="0" borderId="0" xfId="0" applyFont="1" applyAlignment="1">
      <alignment vertical="center"/>
    </xf>
    <xf numFmtId="0" fontId="61" fillId="0" borderId="0" xfId="0" applyFont="1" applyBorder="1"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0" fillId="0" borderId="0" xfId="0" applyBorder="1" applyAlignment="1"/>
    <xf numFmtId="0" fontId="0" fillId="0" borderId="0" xfId="0" applyAlignment="1" applyProtection="1">
      <alignment horizontal="center"/>
      <protection locked="0"/>
    </xf>
    <xf numFmtId="0" fontId="49" fillId="0" borderId="1" xfId="0" applyFont="1" applyBorder="1" applyAlignment="1">
      <alignment horizontal="center" vertical="center"/>
    </xf>
    <xf numFmtId="0" fontId="64" fillId="0" borderId="0" xfId="0" applyFont="1" applyAlignment="1"/>
    <xf numFmtId="0" fontId="0" fillId="0" borderId="1" xfId="0" applyBorder="1" applyAlignment="1">
      <alignment horizontal="center"/>
    </xf>
    <xf numFmtId="0" fontId="10" fillId="0" borderId="0" xfId="0" applyFont="1" applyAlignment="1"/>
    <xf numFmtId="0" fontId="1" fillId="0" borderId="0" xfId="0" applyFont="1" applyAlignment="1">
      <alignment horizontal="right" vertical="center"/>
    </xf>
    <xf numFmtId="0" fontId="68" fillId="0" borderId="0" xfId="1" applyFont="1">
      <alignment vertical="center"/>
    </xf>
    <xf numFmtId="178" fontId="16" fillId="0" borderId="38" xfId="0" applyNumberFormat="1" applyFont="1" applyBorder="1" applyAlignment="1">
      <alignment horizontal="right" vertical="center"/>
    </xf>
    <xf numFmtId="0" fontId="0" fillId="0" borderId="0" xfId="0" applyBorder="1" applyAlignment="1">
      <alignment horizontal="center" vertical="center" shrinkToFit="1"/>
    </xf>
    <xf numFmtId="0" fontId="65" fillId="0" borderId="0" xfId="0" applyFont="1" applyBorder="1" applyAlignment="1">
      <alignment horizontal="center" shrinkToFit="1"/>
    </xf>
    <xf numFmtId="0" fontId="0" fillId="0" borderId="32" xfId="0" applyBorder="1" applyAlignment="1">
      <alignment horizontal="center" vertical="center" shrinkToFit="1"/>
    </xf>
    <xf numFmtId="0" fontId="65" fillId="0" borderId="32" xfId="0" applyFont="1" applyBorder="1" applyAlignment="1">
      <alignment horizontal="center" shrinkToFit="1"/>
    </xf>
    <xf numFmtId="0" fontId="55" fillId="0" borderId="0" xfId="0" applyFont="1" applyAlignment="1">
      <alignment horizontal="left"/>
    </xf>
    <xf numFmtId="0" fontId="67"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0" fillId="0" borderId="0" xfId="0" applyBorder="1" applyAlignment="1">
      <alignment horizontal="center"/>
    </xf>
    <xf numFmtId="177" fontId="49" fillId="2" borderId="71" xfId="0" applyNumberFormat="1" applyFont="1" applyFill="1" applyBorder="1" applyAlignment="1" applyProtection="1">
      <alignment horizontal="center" vertical="center"/>
      <protection locked="0"/>
    </xf>
    <xf numFmtId="0" fontId="5" fillId="2" borderId="44" xfId="0" applyFont="1" applyFill="1" applyBorder="1" applyAlignment="1" applyProtection="1">
      <alignment horizontal="center" vertical="center" wrapText="1"/>
      <protection locked="0"/>
    </xf>
    <xf numFmtId="0" fontId="5" fillId="4" borderId="72"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74" xfId="0" applyFont="1" applyFill="1" applyBorder="1" applyAlignment="1" applyProtection="1">
      <alignment horizontal="center" vertical="center" wrapText="1"/>
      <protection locked="0"/>
    </xf>
    <xf numFmtId="177" fontId="49" fillId="2" borderId="84" xfId="0" applyNumberFormat="1" applyFont="1" applyFill="1" applyBorder="1" applyAlignment="1" applyProtection="1">
      <alignment horizontal="center" vertical="center"/>
      <protection locked="0"/>
    </xf>
    <xf numFmtId="0" fontId="9" fillId="0" borderId="35" xfId="0" applyFont="1" applyBorder="1" applyAlignment="1">
      <alignment horizontal="center" vertical="center" wrapText="1"/>
    </xf>
    <xf numFmtId="0" fontId="49" fillId="0" borderId="75" xfId="0" applyFont="1" applyBorder="1" applyAlignment="1">
      <alignment horizontal="center" vertical="center"/>
    </xf>
    <xf numFmtId="0" fontId="49" fillId="0" borderId="31" xfId="0" applyFont="1" applyBorder="1" applyAlignment="1">
      <alignment horizontal="center" vertical="center"/>
    </xf>
    <xf numFmtId="0" fontId="9" fillId="0" borderId="73" xfId="0" applyFont="1" applyBorder="1" applyAlignment="1">
      <alignment horizontal="center" vertical="center" wrapText="1"/>
    </xf>
    <xf numFmtId="177" fontId="49" fillId="0" borderId="86" xfId="0" applyNumberFormat="1" applyFont="1" applyFill="1" applyBorder="1" applyAlignment="1">
      <alignment horizontal="center" vertical="center"/>
    </xf>
    <xf numFmtId="0" fontId="5" fillId="4" borderId="85" xfId="0" applyFont="1" applyFill="1" applyBorder="1" applyAlignment="1" applyProtection="1">
      <alignment horizontal="center" vertical="center" wrapText="1"/>
      <protection locked="0"/>
    </xf>
    <xf numFmtId="177" fontId="49" fillId="0" borderId="87" xfId="0" applyNumberFormat="1" applyFont="1" applyFill="1" applyBorder="1" applyAlignment="1">
      <alignment horizontal="center" vertical="center"/>
    </xf>
    <xf numFmtId="0" fontId="9" fillId="0" borderId="88" xfId="0" applyFont="1" applyBorder="1" applyAlignment="1">
      <alignment horizontal="center" vertical="center" wrapText="1"/>
    </xf>
    <xf numFmtId="0" fontId="5" fillId="2" borderId="89" xfId="0" applyFont="1" applyFill="1" applyBorder="1" applyAlignment="1" applyProtection="1">
      <alignment horizontal="center" vertical="center" wrapText="1"/>
      <protection locked="0"/>
    </xf>
    <xf numFmtId="177" fontId="49" fillId="0" borderId="91" xfId="0" applyNumberFormat="1" applyFont="1" applyFill="1" applyBorder="1" applyAlignment="1">
      <alignment horizontal="center" vertical="center"/>
    </xf>
    <xf numFmtId="0" fontId="5" fillId="4" borderId="90" xfId="0" applyFont="1" applyFill="1" applyBorder="1" applyAlignment="1" applyProtection="1">
      <alignment horizontal="center" vertical="center" wrapText="1"/>
      <protection locked="0"/>
    </xf>
    <xf numFmtId="0" fontId="70" fillId="0" borderId="0" xfId="0" applyFont="1" applyAlignment="1" applyProtection="1">
      <alignment horizontal="left"/>
      <protection locked="0"/>
    </xf>
    <xf numFmtId="0" fontId="56" fillId="0" borderId="0" xfId="0" applyFont="1" applyAlignment="1">
      <alignment vertical="center"/>
    </xf>
    <xf numFmtId="0" fontId="56" fillId="0" borderId="0" xfId="0" applyFont="1" applyBorder="1" applyAlignment="1">
      <alignment vertical="center"/>
    </xf>
    <xf numFmtId="0" fontId="69" fillId="0" borderId="0" xfId="0" applyFont="1" applyBorder="1" applyAlignment="1">
      <alignment vertical="center" wrapText="1"/>
    </xf>
    <xf numFmtId="0" fontId="56" fillId="0" borderId="0" xfId="0" applyFont="1" applyAlignment="1">
      <alignment vertical="center" wrapText="1"/>
    </xf>
    <xf numFmtId="0" fontId="7" fillId="0" borderId="0" xfId="0" applyFont="1" applyAlignment="1">
      <alignment wrapText="1"/>
    </xf>
    <xf numFmtId="0" fontId="0" fillId="2" borderId="26" xfId="0" applyFill="1" applyBorder="1" applyAlignment="1">
      <alignment horizontal="center" vertical="center"/>
    </xf>
    <xf numFmtId="0" fontId="61" fillId="0" borderId="0" xfId="0" applyFont="1">
      <alignment vertical="center"/>
    </xf>
    <xf numFmtId="0" fontId="61" fillId="0" borderId="0" xfId="0" applyFont="1" applyAlignment="1">
      <alignment horizontal="center" vertical="center"/>
    </xf>
    <xf numFmtId="0" fontId="73" fillId="0" borderId="0" xfId="0" applyFont="1">
      <alignment vertical="center"/>
    </xf>
    <xf numFmtId="0" fontId="45" fillId="0" borderId="0" xfId="1" applyFont="1">
      <alignment vertical="center"/>
    </xf>
    <xf numFmtId="0" fontId="7" fillId="0" borderId="4" xfId="0" applyFont="1" applyFill="1" applyBorder="1" applyAlignment="1">
      <alignment horizontal="center" vertical="center"/>
    </xf>
    <xf numFmtId="0" fontId="7" fillId="0" borderId="62" xfId="0" applyFont="1" applyFill="1" applyBorder="1" applyAlignment="1">
      <alignment horizontal="center" vertical="center"/>
    </xf>
    <xf numFmtId="0" fontId="55" fillId="2" borderId="62" xfId="0" applyFont="1" applyFill="1" applyBorder="1" applyAlignment="1">
      <alignment horizontal="center" vertical="center" wrapText="1"/>
    </xf>
    <xf numFmtId="0" fontId="55" fillId="2" borderId="44" xfId="0" applyFont="1" applyFill="1" applyBorder="1" applyAlignment="1">
      <alignment horizontal="center" vertical="center" wrapText="1"/>
    </xf>
    <xf numFmtId="0" fontId="55" fillId="2" borderId="1" xfId="0" applyFont="1" applyFill="1" applyBorder="1" applyAlignment="1">
      <alignment horizontal="center" vertical="center" wrapText="1"/>
    </xf>
    <xf numFmtId="0" fontId="74" fillId="0" borderId="0" xfId="0" applyFont="1" applyAlignment="1">
      <alignment vertical="center"/>
    </xf>
    <xf numFmtId="0" fontId="74" fillId="0" borderId="0" xfId="0" applyFont="1">
      <alignment vertical="center"/>
    </xf>
    <xf numFmtId="0" fontId="74" fillId="0" borderId="0" xfId="0" applyFont="1" applyAlignment="1">
      <alignment horizontal="left" vertical="center"/>
    </xf>
    <xf numFmtId="0" fontId="0" fillId="0" borderId="0" xfId="0" applyBorder="1" applyAlignment="1">
      <alignment vertical="center"/>
    </xf>
    <xf numFmtId="0" fontId="0" fillId="0" borderId="32" xfId="0" applyBorder="1" applyAlignment="1">
      <alignment vertical="center"/>
    </xf>
    <xf numFmtId="0" fontId="0" fillId="0" borderId="33" xfId="0" applyBorder="1" applyAlignment="1">
      <alignment vertical="center"/>
    </xf>
    <xf numFmtId="0" fontId="0" fillId="0" borderId="0" xfId="0" applyAlignment="1">
      <alignment vertical="center"/>
    </xf>
    <xf numFmtId="0" fontId="0" fillId="0" borderId="26" xfId="0" applyBorder="1" applyAlignment="1">
      <alignment horizontal="center" vertical="center" shrinkToFit="1"/>
    </xf>
    <xf numFmtId="0" fontId="0" fillId="0" borderId="1" xfId="0"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41" fillId="0" borderId="0" xfId="2" applyFont="1" applyFill="1" applyBorder="1" applyAlignment="1" applyProtection="1">
      <alignment horizontal="center" vertical="center" wrapText="1" shrinkToFit="1"/>
    </xf>
    <xf numFmtId="0" fontId="40" fillId="0" borderId="0" xfId="2" applyFont="1" applyFill="1" applyBorder="1" applyAlignment="1" applyProtection="1">
      <alignment horizontal="center" vertical="center"/>
    </xf>
    <xf numFmtId="0" fontId="40" fillId="0" borderId="0" xfId="2" applyFont="1" applyFill="1" applyBorder="1" applyAlignment="1" applyProtection="1">
      <alignment horizontal="center" vertical="center"/>
      <protection locked="0"/>
    </xf>
    <xf numFmtId="0" fontId="34" fillId="0" borderId="0" xfId="2" applyProtection="1">
      <protection locked="0"/>
    </xf>
    <xf numFmtId="0" fontId="0" fillId="2" borderId="44" xfId="0" applyFill="1" applyBorder="1" applyAlignment="1">
      <alignment horizontal="right" vertical="center"/>
    </xf>
    <xf numFmtId="180" fontId="9" fillId="2" borderId="1" xfId="0" applyNumberFormat="1" applyFont="1" applyFill="1" applyBorder="1" applyAlignment="1">
      <alignment vertical="center"/>
    </xf>
    <xf numFmtId="181" fontId="5" fillId="2" borderId="64" xfId="0" applyNumberFormat="1" applyFont="1" applyFill="1" applyBorder="1" applyAlignment="1">
      <alignment vertical="center" shrinkToFit="1"/>
    </xf>
    <xf numFmtId="0" fontId="0" fillId="0" borderId="0" xfId="0" applyAlignment="1">
      <alignment vertical="center"/>
    </xf>
    <xf numFmtId="0" fontId="0" fillId="0" borderId="0" xfId="0" applyBorder="1" applyAlignment="1">
      <alignment vertical="center"/>
    </xf>
    <xf numFmtId="0" fontId="0" fillId="0" borderId="34" xfId="0"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vertical="center"/>
    </xf>
    <xf numFmtId="0" fontId="0" fillId="2" borderId="34" xfId="0" applyFill="1" applyBorder="1" applyAlignment="1">
      <alignment horizontal="left" vertical="top"/>
    </xf>
    <xf numFmtId="0" fontId="0" fillId="0" borderId="0" xfId="0" applyBorder="1" applyAlignment="1">
      <alignment horizontal="left" vertical="center"/>
    </xf>
    <xf numFmtId="0" fontId="0" fillId="0" borderId="12" xfId="0" applyBorder="1" applyAlignment="1">
      <alignment horizontal="center" vertical="center" shrinkToFit="1"/>
    </xf>
    <xf numFmtId="0" fontId="0" fillId="0" borderId="0" xfId="0" applyBorder="1" applyAlignment="1">
      <alignment horizontal="center" vertical="center"/>
    </xf>
    <xf numFmtId="0" fontId="0" fillId="0" borderId="1" xfId="0" applyFill="1" applyBorder="1" applyAlignment="1">
      <alignment horizontal="center" vertical="center"/>
    </xf>
    <xf numFmtId="0" fontId="0" fillId="0" borderId="0" xfId="0" applyFill="1" applyBorder="1">
      <alignment vertical="center"/>
    </xf>
    <xf numFmtId="0" fontId="0" fillId="0" borderId="96" xfId="0" applyBorder="1" applyAlignment="1">
      <alignment horizontal="center" vertical="center"/>
    </xf>
    <xf numFmtId="179" fontId="10" fillId="2" borderId="45" xfId="0" applyNumberFormat="1" applyFont="1" applyFill="1" applyBorder="1" applyAlignment="1">
      <alignment horizontal="center" vertical="center"/>
    </xf>
    <xf numFmtId="179" fontId="10" fillId="2" borderId="97" xfId="0" applyNumberFormat="1"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1" xfId="0" applyFont="1" applyFill="1" applyBorder="1" applyAlignment="1">
      <alignment horizontal="center" vertical="center"/>
    </xf>
    <xf numFmtId="0" fontId="15" fillId="0" borderId="0" xfId="0" applyFont="1" applyFill="1" applyAlignment="1" applyProtection="1">
      <alignment horizontal="left" vertical="center"/>
    </xf>
    <xf numFmtId="0" fontId="15" fillId="0" borderId="0" xfId="0" applyFont="1" applyFill="1" applyAlignment="1" applyProtection="1">
      <alignment horizontal="center" vertical="center"/>
      <protection locked="0"/>
    </xf>
    <xf numFmtId="0" fontId="14" fillId="0" borderId="0" xfId="0" applyFont="1" applyAlignment="1">
      <alignment vertical="center" wrapText="1"/>
    </xf>
    <xf numFmtId="0" fontId="0" fillId="0" borderId="0" xfId="0" applyAlignment="1">
      <alignment vertical="center" wrapText="1"/>
    </xf>
    <xf numFmtId="0" fontId="15"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2" borderId="0" xfId="0" applyFont="1" applyFill="1" applyAlignment="1">
      <alignment horizontal="distributed" vertical="center"/>
    </xf>
    <xf numFmtId="0" fontId="0" fillId="2" borderId="0" xfId="0" applyFill="1" applyAlignment="1">
      <alignment horizontal="distributed" vertical="center"/>
    </xf>
    <xf numFmtId="0" fontId="15" fillId="2" borderId="0" xfId="0" applyFont="1" applyFill="1" applyAlignment="1">
      <alignment vertical="center"/>
    </xf>
    <xf numFmtId="0" fontId="15" fillId="2" borderId="0" xfId="0" applyFont="1" applyFill="1" applyAlignment="1">
      <alignment vertical="center" shrinkToFit="1"/>
    </xf>
    <xf numFmtId="0" fontId="0" fillId="2" borderId="37" xfId="0" applyFill="1" applyBorder="1" applyAlignment="1">
      <alignment vertical="center"/>
    </xf>
    <xf numFmtId="0" fontId="0" fillId="0" borderId="37" xfId="0" applyFill="1" applyBorder="1" applyAlignment="1">
      <alignment vertical="center"/>
    </xf>
    <xf numFmtId="0" fontId="0" fillId="0" borderId="37" xfId="0" applyBorder="1" applyAlignment="1">
      <alignment vertical="center"/>
    </xf>
    <xf numFmtId="177" fontId="0" fillId="2" borderId="37" xfId="0" applyNumberFormat="1" applyFill="1" applyBorder="1" applyAlignment="1">
      <alignment vertical="center"/>
    </xf>
    <xf numFmtId="177" fontId="0" fillId="0" borderId="37" xfId="0" applyNumberFormat="1" applyFill="1" applyBorder="1" applyAlignment="1">
      <alignment vertical="center"/>
    </xf>
    <xf numFmtId="0" fontId="20" fillId="0" borderId="0" xfId="0" applyFont="1" applyAlignment="1">
      <alignment horizontal="center" vertical="center"/>
    </xf>
    <xf numFmtId="0" fontId="21" fillId="0" borderId="0" xfId="0" applyFont="1" applyAlignment="1">
      <alignment vertical="center"/>
    </xf>
    <xf numFmtId="0" fontId="24" fillId="0" borderId="95" xfId="1" applyFont="1" applyBorder="1" applyAlignment="1">
      <alignment vertical="center"/>
    </xf>
    <xf numFmtId="0" fontId="24" fillId="0" borderId="0" xfId="1" applyFont="1" applyAlignment="1">
      <alignment vertical="center"/>
    </xf>
    <xf numFmtId="0" fontId="16" fillId="0" borderId="38" xfId="0" applyFont="1" applyBorder="1" applyAlignment="1">
      <alignment vertical="center"/>
    </xf>
    <xf numFmtId="0" fontId="15" fillId="0" borderId="38" xfId="0" applyFont="1" applyBorder="1" applyAlignment="1">
      <alignment vertical="center"/>
    </xf>
    <xf numFmtId="0" fontId="16" fillId="0" borderId="38" xfId="0" applyFont="1" applyBorder="1" applyAlignment="1">
      <alignment horizontal="center" vertical="center"/>
    </xf>
    <xf numFmtId="0" fontId="15" fillId="0" borderId="39"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16" fillId="3" borderId="38" xfId="0" applyFont="1" applyFill="1" applyBorder="1" applyAlignment="1">
      <alignment vertical="center"/>
    </xf>
    <xf numFmtId="0" fontId="15" fillId="3" borderId="38" xfId="0" applyFont="1" applyFill="1" applyBorder="1" applyAlignment="1">
      <alignment vertical="center"/>
    </xf>
    <xf numFmtId="0" fontId="16" fillId="0" borderId="38" xfId="0" applyFont="1" applyBorder="1" applyAlignment="1">
      <alignment vertical="center" wrapText="1"/>
    </xf>
    <xf numFmtId="0" fontId="18" fillId="0" borderId="39" xfId="0" applyFont="1" applyBorder="1" applyAlignment="1">
      <alignment horizontal="center" vertical="center" wrapText="1"/>
    </xf>
    <xf numFmtId="0" fontId="0" fillId="0" borderId="41" xfId="0" applyBorder="1" applyAlignment="1">
      <alignment horizontal="center" vertical="center" wrapText="1"/>
    </xf>
    <xf numFmtId="0" fontId="20" fillId="0" borderId="0" xfId="0" applyFont="1" applyAlignment="1">
      <alignment vertical="center"/>
    </xf>
    <xf numFmtId="0" fontId="16" fillId="0" borderId="39" xfId="0" applyFont="1" applyBorder="1" applyAlignment="1">
      <alignment vertical="center"/>
    </xf>
    <xf numFmtId="0" fontId="16" fillId="0" borderId="40" xfId="0" applyFont="1" applyBorder="1" applyAlignment="1">
      <alignment vertical="center"/>
    </xf>
    <xf numFmtId="0" fontId="16" fillId="0" borderId="41" xfId="0" applyFont="1" applyBorder="1" applyAlignment="1">
      <alignment vertical="center"/>
    </xf>
    <xf numFmtId="0" fontId="17" fillId="0" borderId="38" xfId="0" applyFont="1" applyBorder="1" applyAlignment="1">
      <alignment vertical="center"/>
    </xf>
    <xf numFmtId="0" fontId="18" fillId="0" borderId="38" xfId="0" applyFont="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0" fillId="0" borderId="0" xfId="0" applyFont="1" applyBorder="1" applyAlignment="1">
      <alignment vertical="center" wrapText="1"/>
    </xf>
    <xf numFmtId="0" fontId="11" fillId="0" borderId="0" xfId="0" applyFont="1" applyBorder="1" applyAlignment="1">
      <alignment vertical="center" wrapText="1"/>
    </xf>
    <xf numFmtId="0" fontId="0" fillId="0" borderId="0" xfId="0" applyBorder="1" applyAlignment="1">
      <alignment vertical="center"/>
    </xf>
    <xf numFmtId="0" fontId="11" fillId="0" borderId="42" xfId="0" applyFont="1" applyBorder="1" applyAlignment="1">
      <alignment vertical="center" wrapText="1"/>
    </xf>
    <xf numFmtId="0" fontId="0" fillId="0" borderId="42" xfId="0" applyBorder="1" applyAlignment="1">
      <alignment vertical="center"/>
    </xf>
    <xf numFmtId="0" fontId="4" fillId="0" borderId="52" xfId="0" applyFont="1" applyBorder="1" applyAlignment="1">
      <alignment vertical="center"/>
    </xf>
    <xf numFmtId="0" fontId="5" fillId="0" borderId="53" xfId="0" applyFont="1" applyBorder="1" applyAlignment="1">
      <alignment vertical="center"/>
    </xf>
    <xf numFmtId="0" fontId="0" fillId="0" borderId="56" xfId="0" applyFill="1" applyBorder="1" applyAlignment="1">
      <alignment horizontal="right" vertical="center"/>
    </xf>
    <xf numFmtId="0" fontId="0" fillId="0" borderId="57" xfId="0" applyFill="1" applyBorder="1" applyAlignment="1">
      <alignment horizontal="right" vertical="center"/>
    </xf>
    <xf numFmtId="0" fontId="11" fillId="0" borderId="0" xfId="0" applyFont="1" applyAlignment="1">
      <alignment vertical="center"/>
    </xf>
    <xf numFmtId="0" fontId="10" fillId="0" borderId="0" xfId="0" applyFont="1" applyAlignment="1">
      <alignment vertical="center"/>
    </xf>
    <xf numFmtId="0" fontId="0" fillId="0" borderId="0" xfId="0" applyBorder="1" applyAlignment="1">
      <alignment horizontal="right" vertical="center"/>
    </xf>
    <xf numFmtId="0" fontId="0" fillId="0" borderId="0" xfId="0" applyAlignment="1">
      <alignment vertical="top" wrapText="1"/>
    </xf>
    <xf numFmtId="0" fontId="0" fillId="0" borderId="4" xfId="0" applyBorder="1" applyAlignment="1">
      <alignment vertical="center"/>
    </xf>
    <xf numFmtId="0" fontId="0" fillId="0" borderId="36" xfId="0" applyBorder="1" applyAlignment="1">
      <alignment vertical="center"/>
    </xf>
    <xf numFmtId="0" fontId="0" fillId="0" borderId="26" xfId="0" applyBorder="1" applyAlignment="1">
      <alignment vertical="center"/>
    </xf>
    <xf numFmtId="0" fontId="0" fillId="0" borderId="12" xfId="0" applyBorder="1" applyAlignment="1">
      <alignment vertical="center"/>
    </xf>
    <xf numFmtId="0" fontId="0" fillId="0" borderId="29" xfId="0" applyBorder="1" applyAlignment="1">
      <alignment vertical="center"/>
    </xf>
    <xf numFmtId="0" fontId="0" fillId="0" borderId="34" xfId="0" applyBorder="1" applyAlignment="1">
      <alignment vertical="center"/>
    </xf>
    <xf numFmtId="0" fontId="0" fillId="0" borderId="35" xfId="0" applyBorder="1" applyAlignment="1">
      <alignment vertical="center"/>
    </xf>
    <xf numFmtId="0" fontId="0" fillId="0" borderId="0" xfId="0" applyBorder="1" applyAlignment="1">
      <alignment vertical="center" wrapText="1"/>
    </xf>
    <xf numFmtId="0" fontId="0" fillId="0" borderId="30" xfId="0" applyBorder="1" applyAlignment="1">
      <alignment vertical="center" wrapText="1"/>
    </xf>
    <xf numFmtId="0" fontId="0" fillId="0" borderId="28"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top" wrapText="1"/>
    </xf>
    <xf numFmtId="0" fontId="0" fillId="0" borderId="0" xfId="0" applyBorder="1" applyAlignment="1">
      <alignment vertical="top" wrapText="1"/>
    </xf>
    <xf numFmtId="0" fontId="0" fillId="0" borderId="33" xfId="0" applyBorder="1" applyAlignment="1">
      <alignment vertical="top" wrapText="1"/>
    </xf>
    <xf numFmtId="0" fontId="0" fillId="2" borderId="32" xfId="0" applyFill="1" applyBorder="1" applyAlignment="1">
      <alignment vertical="top" wrapText="1"/>
    </xf>
    <xf numFmtId="0" fontId="0" fillId="2" borderId="0" xfId="0" applyFill="1" applyBorder="1" applyAlignment="1">
      <alignment vertical="center" wrapText="1"/>
    </xf>
    <xf numFmtId="0" fontId="0" fillId="2" borderId="33" xfId="0" applyFill="1" applyBorder="1" applyAlignment="1">
      <alignment vertical="center" wrapText="1"/>
    </xf>
    <xf numFmtId="0" fontId="0" fillId="2" borderId="32" xfId="0" applyFill="1" applyBorder="1" applyAlignment="1">
      <alignment vertical="center" wrapText="1"/>
    </xf>
    <xf numFmtId="0" fontId="0" fillId="2" borderId="29" xfId="0" applyFill="1" applyBorder="1" applyAlignment="1">
      <alignment vertical="center" wrapText="1"/>
    </xf>
    <xf numFmtId="0" fontId="0" fillId="2" borderId="34" xfId="0" applyFill="1" applyBorder="1" applyAlignment="1">
      <alignment vertical="center" wrapText="1"/>
    </xf>
    <xf numFmtId="0" fontId="0" fillId="2" borderId="35" xfId="0" applyFill="1" applyBorder="1" applyAlignment="1">
      <alignment vertical="center" wrapText="1"/>
    </xf>
    <xf numFmtId="176" fontId="0" fillId="0" borderId="0" xfId="0" applyNumberFormat="1" applyAlignment="1">
      <alignment horizontal="right" vertical="center"/>
    </xf>
    <xf numFmtId="0" fontId="7" fillId="0" borderId="0" xfId="0" applyFont="1" applyAlignment="1">
      <alignment horizontal="center" vertical="center"/>
    </xf>
    <xf numFmtId="0" fontId="0" fillId="0" borderId="27" xfId="0" applyBorder="1" applyAlignment="1">
      <alignment horizontal="center" vertical="center" shrinkToFit="1"/>
    </xf>
    <xf numFmtId="0" fontId="0" fillId="0" borderId="26" xfId="0" applyBorder="1" applyAlignment="1">
      <alignment horizontal="center" vertical="center" shrinkToFit="1"/>
    </xf>
    <xf numFmtId="0" fontId="0" fillId="0" borderId="12" xfId="0" applyBorder="1" applyAlignment="1">
      <alignment horizontal="center" vertical="center" shrinkToFit="1"/>
    </xf>
    <xf numFmtId="0" fontId="0" fillId="2" borderId="27" xfId="0" applyFill="1" applyBorder="1" applyAlignment="1">
      <alignment vertical="center"/>
    </xf>
    <xf numFmtId="0" fontId="0" fillId="2" borderId="26" xfId="0" applyFill="1" applyBorder="1" applyAlignment="1">
      <alignment vertical="center"/>
    </xf>
    <xf numFmtId="0" fontId="0" fillId="2" borderId="12" xfId="0" applyFill="1" applyBorder="1" applyAlignment="1">
      <alignment vertical="center"/>
    </xf>
    <xf numFmtId="0" fontId="0" fillId="2" borderId="1" xfId="0" applyFill="1" applyBorder="1" applyAlignment="1">
      <alignment vertical="center"/>
    </xf>
    <xf numFmtId="0" fontId="0" fillId="2" borderId="10" xfId="0" applyFill="1" applyBorder="1" applyAlignme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vertical="center"/>
    </xf>
    <xf numFmtId="0" fontId="0" fillId="0" borderId="7" xfId="0" applyBorder="1" applyAlignment="1">
      <alignment horizontal="center" vertical="center"/>
    </xf>
    <xf numFmtId="0" fontId="9"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xf>
    <xf numFmtId="0" fontId="0" fillId="0" borderId="25" xfId="0" applyBorder="1" applyAlignment="1">
      <alignment vertical="center"/>
    </xf>
    <xf numFmtId="0" fontId="1" fillId="0" borderId="19"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wrapText="1"/>
    </xf>
    <xf numFmtId="0" fontId="0" fillId="2" borderId="16" xfId="0" applyFill="1" applyBorder="1" applyAlignment="1">
      <alignment vertical="center"/>
    </xf>
    <xf numFmtId="0" fontId="0" fillId="2" borderId="17" xfId="0" applyFill="1" applyBorder="1" applyAlignment="1">
      <alignment vertical="center"/>
    </xf>
    <xf numFmtId="0" fontId="0" fillId="2" borderId="30" xfId="0" applyFill="1" applyBorder="1" applyAlignment="1">
      <alignment vertical="center" wrapText="1"/>
    </xf>
    <xf numFmtId="0" fontId="0" fillId="2" borderId="28" xfId="0" applyFill="1" applyBorder="1" applyAlignment="1">
      <alignment vertical="center" wrapText="1"/>
    </xf>
    <xf numFmtId="0" fontId="0" fillId="2" borderId="31" xfId="0" applyFill="1" applyBorder="1" applyAlignment="1">
      <alignment vertical="center" wrapText="1"/>
    </xf>
    <xf numFmtId="0" fontId="0" fillId="0" borderId="4" xfId="0" applyBorder="1" applyAlignment="1">
      <alignment horizontal="center" vertical="center"/>
    </xf>
    <xf numFmtId="0" fontId="0" fillId="0" borderId="26" xfId="0" applyBorder="1" applyAlignment="1">
      <alignment horizontal="center" vertical="center"/>
    </xf>
    <xf numFmtId="0" fontId="8" fillId="0" borderId="0" xfId="0" applyFont="1" applyBorder="1" applyAlignment="1">
      <alignment vertical="center"/>
    </xf>
    <xf numFmtId="0" fontId="0" fillId="2" borderId="30" xfId="0" applyFill="1" applyBorder="1" applyAlignment="1">
      <alignment horizontal="left" vertical="top"/>
    </xf>
    <xf numFmtId="0" fontId="0" fillId="2" borderId="28" xfId="0" applyFill="1" applyBorder="1" applyAlignment="1">
      <alignment horizontal="left" vertical="top"/>
    </xf>
    <xf numFmtId="0" fontId="0" fillId="2" borderId="31" xfId="0" applyFill="1" applyBorder="1" applyAlignment="1">
      <alignment horizontal="left" vertical="top"/>
    </xf>
    <xf numFmtId="0" fontId="0" fillId="2" borderId="32" xfId="0" applyFill="1" applyBorder="1" applyAlignment="1">
      <alignment horizontal="left" vertical="top"/>
    </xf>
    <xf numFmtId="0" fontId="0" fillId="2" borderId="0" xfId="0" applyFill="1" applyBorder="1" applyAlignment="1">
      <alignment horizontal="left" vertical="top"/>
    </xf>
    <xf numFmtId="0" fontId="0" fillId="2" borderId="33" xfId="0" applyFill="1" applyBorder="1" applyAlignment="1">
      <alignment horizontal="left" vertical="top"/>
    </xf>
    <xf numFmtId="0" fontId="0" fillId="2" borderId="29" xfId="0" applyFill="1" applyBorder="1" applyAlignment="1">
      <alignment horizontal="left" vertical="top"/>
    </xf>
    <xf numFmtId="0" fontId="0" fillId="2" borderId="34" xfId="0" applyFill="1" applyBorder="1" applyAlignment="1">
      <alignment horizontal="left" vertical="top"/>
    </xf>
    <xf numFmtId="0" fontId="0" fillId="2" borderId="35" xfId="0" applyFill="1" applyBorder="1" applyAlignment="1">
      <alignment horizontal="left" vertical="top"/>
    </xf>
    <xf numFmtId="0" fontId="0" fillId="2" borderId="32" xfId="0" applyFill="1" applyBorder="1" applyAlignment="1">
      <alignment vertical="center"/>
    </xf>
    <xf numFmtId="0" fontId="0" fillId="2" borderId="0" xfId="0" applyFill="1" applyAlignment="1">
      <alignment vertical="center"/>
    </xf>
    <xf numFmtId="0" fontId="0" fillId="2" borderId="33" xfId="0" applyFill="1" applyBorder="1" applyAlignment="1">
      <alignment vertical="center"/>
    </xf>
    <xf numFmtId="0" fontId="0" fillId="2" borderId="29" xfId="0" applyFill="1" applyBorder="1" applyAlignment="1">
      <alignment vertical="center"/>
    </xf>
    <xf numFmtId="0" fontId="0" fillId="2" borderId="34" xfId="0" applyFill="1" applyBorder="1" applyAlignment="1">
      <alignment vertical="center"/>
    </xf>
    <xf numFmtId="0" fontId="0" fillId="2" borderId="35" xfId="0" applyFill="1" applyBorder="1" applyAlignment="1">
      <alignment vertical="center"/>
    </xf>
    <xf numFmtId="0" fontId="10" fillId="0" borderId="28" xfId="0" applyFont="1" applyBorder="1" applyAlignment="1">
      <alignment vertical="top" wrapText="1"/>
    </xf>
    <xf numFmtId="0" fontId="11" fillId="0" borderId="28" xfId="0" applyFont="1" applyBorder="1" applyAlignment="1">
      <alignment vertical="top" wrapText="1"/>
    </xf>
    <xf numFmtId="0" fontId="11" fillId="0" borderId="0" xfId="0" applyFont="1" applyAlignment="1">
      <alignment vertical="top" wrapText="1"/>
    </xf>
    <xf numFmtId="0" fontId="8" fillId="0" borderId="20" xfId="0" applyFont="1" applyBorder="1" applyAlignment="1">
      <alignment horizontal="left" vertical="center"/>
    </xf>
    <xf numFmtId="0" fontId="0" fillId="0" borderId="20" xfId="0" applyBorder="1" applyAlignment="1">
      <alignment horizontal="left" vertical="center"/>
    </xf>
    <xf numFmtId="0" fontId="0" fillId="0" borderId="0" xfId="0" applyBorder="1" applyAlignment="1">
      <alignment horizontal="left" vertical="center"/>
    </xf>
    <xf numFmtId="0" fontId="0" fillId="0" borderId="20" xfId="0" applyBorder="1" applyAlignment="1">
      <alignment horizontal="center" vertical="center"/>
    </xf>
    <xf numFmtId="0" fontId="0" fillId="0" borderId="20" xfId="0" applyBorder="1" applyAlignment="1">
      <alignment vertical="center"/>
    </xf>
    <xf numFmtId="0" fontId="8" fillId="0" borderId="5" xfId="0" applyFont="1" applyBorder="1" applyAlignment="1">
      <alignment horizontal="center" vertical="center"/>
    </xf>
    <xf numFmtId="0" fontId="0" fillId="2" borderId="4" xfId="0" applyFill="1" applyBorder="1" applyAlignment="1">
      <alignment vertical="top"/>
    </xf>
    <xf numFmtId="0" fontId="0" fillId="2" borderId="26" xfId="0" applyFill="1" applyBorder="1" applyAlignment="1">
      <alignment vertical="top"/>
    </xf>
    <xf numFmtId="0" fontId="0" fillId="2" borderId="12" xfId="0" applyFill="1" applyBorder="1" applyAlignment="1">
      <alignment vertical="top"/>
    </xf>
    <xf numFmtId="0" fontId="0" fillId="0" borderId="1" xfId="0" applyBorder="1" applyAlignment="1">
      <alignment vertical="center"/>
    </xf>
    <xf numFmtId="0" fontId="0" fillId="0" borderId="1" xfId="0" applyBorder="1" applyAlignment="1">
      <alignment vertical="top"/>
    </xf>
    <xf numFmtId="0" fontId="0" fillId="0" borderId="1" xfId="0" applyBorder="1" applyAlignment="1">
      <alignment horizontal="center" vertical="center"/>
    </xf>
    <xf numFmtId="0" fontId="26" fillId="0" borderId="30" xfId="0" applyFont="1" applyBorder="1" applyAlignment="1">
      <alignment vertical="center"/>
    </xf>
    <xf numFmtId="0" fontId="0" fillId="0" borderId="28" xfId="0" applyBorder="1" applyAlignment="1">
      <alignment vertical="center"/>
    </xf>
    <xf numFmtId="0" fontId="0" fillId="0" borderId="31" xfId="0" applyBorder="1" applyAlignment="1">
      <alignment vertical="center"/>
    </xf>
    <xf numFmtId="0" fontId="0" fillId="0" borderId="1" xfId="0" applyBorder="1" applyAlignment="1">
      <alignment horizontal="right" vertical="center"/>
    </xf>
    <xf numFmtId="0" fontId="3" fillId="0" borderId="44" xfId="0" applyFont="1" applyBorder="1" applyAlignment="1">
      <alignment vertical="center" wrapText="1"/>
    </xf>
    <xf numFmtId="0" fontId="6" fillId="0" borderId="44" xfId="0" applyFont="1" applyBorder="1" applyAlignment="1">
      <alignment vertical="center"/>
    </xf>
    <xf numFmtId="0" fontId="0" fillId="0" borderId="44" xfId="0" applyBorder="1" applyAlignment="1">
      <alignment vertical="center"/>
    </xf>
    <xf numFmtId="0" fontId="6" fillId="0" borderId="1" xfId="0" applyFont="1" applyBorder="1" applyAlignment="1">
      <alignment vertical="center"/>
    </xf>
    <xf numFmtId="0" fontId="0" fillId="0" borderId="1" xfId="0" applyBorder="1" applyAlignment="1">
      <alignment horizontal="center" vertical="center" wrapText="1"/>
    </xf>
    <xf numFmtId="0" fontId="34" fillId="0" borderId="1" xfId="2" applyBorder="1" applyAlignment="1">
      <alignment horizontal="center" vertical="center"/>
    </xf>
    <xf numFmtId="0" fontId="34" fillId="2" borderId="1" xfId="2" applyFill="1" applyBorder="1" applyAlignment="1">
      <alignment horizontal="center" vertical="center"/>
    </xf>
    <xf numFmtId="0" fontId="34" fillId="2" borderId="30" xfId="2" applyFill="1" applyBorder="1" applyAlignment="1">
      <alignment horizontal="center" vertical="center"/>
    </xf>
    <xf numFmtId="0" fontId="0" fillId="0" borderId="31" xfId="0" applyBorder="1" applyAlignment="1">
      <alignment horizontal="center" vertical="center"/>
    </xf>
    <xf numFmtId="0" fontId="34" fillId="2" borderId="32" xfId="2" applyFill="1"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vertical="center"/>
    </xf>
    <xf numFmtId="0" fontId="0" fillId="0" borderId="33" xfId="0" applyBorder="1" applyAlignment="1">
      <alignment vertical="center"/>
    </xf>
    <xf numFmtId="177" fontId="0" fillId="0" borderId="43" xfId="0" applyNumberFormat="1" applyFill="1" applyBorder="1" applyAlignment="1">
      <alignment vertical="top"/>
    </xf>
    <xf numFmtId="0" fontId="0" fillId="0" borderId="43" xfId="0" applyFill="1" applyBorder="1" applyAlignment="1">
      <alignment vertical="top"/>
    </xf>
    <xf numFmtId="177" fontId="0" fillId="2" borderId="1" xfId="0" applyNumberFormat="1" applyFill="1" applyBorder="1" applyAlignment="1">
      <alignment vertical="center"/>
    </xf>
    <xf numFmtId="0" fontId="4" fillId="0" borderId="0" xfId="0" applyFont="1" applyBorder="1" applyAlignment="1">
      <alignment vertical="center"/>
    </xf>
    <xf numFmtId="177" fontId="0" fillId="0" borderId="4" xfId="0" applyNumberFormat="1" applyBorder="1" applyAlignment="1">
      <alignment vertical="center"/>
    </xf>
    <xf numFmtId="0" fontId="19" fillId="0" borderId="44" xfId="0" applyFont="1" applyBorder="1" applyAlignment="1">
      <alignment vertical="center" wrapText="1"/>
    </xf>
    <xf numFmtId="0" fontId="29" fillId="0" borderId="44" xfId="0" applyFont="1" applyBorder="1" applyAlignment="1">
      <alignment vertical="center" wrapText="1"/>
    </xf>
    <xf numFmtId="0" fontId="0" fillId="0" borderId="45" xfId="0" applyBorder="1" applyAlignment="1">
      <alignment vertical="center"/>
    </xf>
    <xf numFmtId="0" fontId="27" fillId="0" borderId="1" xfId="0" applyFont="1" applyBorder="1" applyAlignment="1">
      <alignment vertical="center" wrapText="1"/>
    </xf>
    <xf numFmtId="0" fontId="28" fillId="0" borderId="1" xfId="0" applyFont="1" applyBorder="1" applyAlignment="1">
      <alignment vertical="center" wrapText="1"/>
    </xf>
    <xf numFmtId="0" fontId="0" fillId="0" borderId="1" xfId="0" applyBorder="1" applyAlignment="1">
      <alignment vertical="center" wrapText="1"/>
    </xf>
    <xf numFmtId="0" fontId="10" fillId="0" borderId="1" xfId="0" applyFont="1" applyBorder="1" applyAlignment="1">
      <alignment vertical="center" wrapText="1"/>
    </xf>
    <xf numFmtId="0" fontId="11" fillId="0" borderId="45"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vertical="center"/>
    </xf>
    <xf numFmtId="0" fontId="25" fillId="0" borderId="5" xfId="0" applyFont="1" applyBorder="1" applyAlignment="1">
      <alignment horizontal="center" vertical="center"/>
    </xf>
    <xf numFmtId="0" fontId="25" fillId="0" borderId="3"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right" vertical="center"/>
    </xf>
    <xf numFmtId="0" fontId="0" fillId="0" borderId="47" xfId="0" applyBorder="1" applyAlignment="1">
      <alignment horizontal="right" vertical="center"/>
    </xf>
    <xf numFmtId="0" fontId="0" fillId="2" borderId="47" xfId="0" applyFill="1" applyBorder="1" applyAlignment="1">
      <alignment horizontal="right" vertical="center"/>
    </xf>
    <xf numFmtId="0" fontId="0" fillId="2" borderId="48" xfId="0" applyFill="1" applyBorder="1" applyAlignment="1">
      <alignment horizontal="right" vertical="center"/>
    </xf>
    <xf numFmtId="0" fontId="11" fillId="0" borderId="34"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7" xfId="0" applyBorder="1" applyAlignment="1">
      <alignment vertical="center"/>
    </xf>
    <xf numFmtId="0" fontId="0" fillId="0" borderId="49" xfId="0" applyBorder="1" applyAlignment="1">
      <alignment vertical="center"/>
    </xf>
    <xf numFmtId="0" fontId="4" fillId="0" borderId="16" xfId="0" applyFont="1" applyBorder="1" applyAlignment="1">
      <alignment vertical="center" wrapText="1"/>
    </xf>
    <xf numFmtId="0" fontId="5" fillId="0" borderId="16" xfId="0" applyFont="1" applyBorder="1" applyAlignment="1">
      <alignment vertical="center" wrapText="1"/>
    </xf>
    <xf numFmtId="0" fontId="34" fillId="2" borderId="4" xfId="2" applyFill="1" applyBorder="1" applyAlignment="1">
      <alignment horizontal="center" vertical="center"/>
    </xf>
    <xf numFmtId="0" fontId="34" fillId="2" borderId="62" xfId="2" applyFill="1" applyBorder="1" applyAlignment="1">
      <alignment horizontal="center" vertical="center"/>
    </xf>
    <xf numFmtId="0" fontId="0" fillId="0" borderId="62" xfId="0" applyBorder="1" applyAlignment="1">
      <alignment vertical="center"/>
    </xf>
    <xf numFmtId="0" fontId="4" fillId="0" borderId="25" xfId="0" applyFont="1" applyBorder="1" applyAlignment="1">
      <alignment vertical="center" wrapText="1"/>
    </xf>
    <xf numFmtId="0" fontId="5" fillId="0" borderId="25" xfId="0" applyFont="1" applyBorder="1" applyAlignment="1">
      <alignment vertical="center"/>
    </xf>
    <xf numFmtId="0" fontId="4" fillId="0" borderId="0" xfId="0" applyFont="1" applyBorder="1" applyAlignment="1">
      <alignment vertical="center" wrapText="1"/>
    </xf>
    <xf numFmtId="0" fontId="19" fillId="0" borderId="1" xfId="0" applyFont="1" applyBorder="1" applyAlignment="1">
      <alignment vertical="center" wrapText="1"/>
    </xf>
    <xf numFmtId="0" fontId="29" fillId="0" borderId="1" xfId="0" applyFont="1" applyBorder="1" applyAlignment="1">
      <alignment vertical="center" wrapText="1"/>
    </xf>
    <xf numFmtId="0" fontId="0" fillId="0" borderId="46" xfId="0" applyBorder="1" applyAlignment="1">
      <alignment vertical="center"/>
    </xf>
    <xf numFmtId="0" fontId="0" fillId="0" borderId="1" xfId="0" applyBorder="1" applyAlignment="1">
      <alignment vertical="center" textRotation="255"/>
    </xf>
    <xf numFmtId="0" fontId="0" fillId="2" borderId="1" xfId="0" applyFill="1" applyBorder="1" applyAlignment="1">
      <alignment horizontal="center" vertical="center"/>
    </xf>
    <xf numFmtId="0" fontId="0" fillId="0" borderId="62" xfId="2" applyFont="1" applyBorder="1" applyAlignment="1">
      <alignment horizontal="center" vertical="center"/>
    </xf>
    <xf numFmtId="0" fontId="0" fillId="0" borderId="71" xfId="0" applyBorder="1" applyAlignment="1">
      <alignment horizontal="center" vertical="center"/>
    </xf>
    <xf numFmtId="0" fontId="0" fillId="0" borderId="71" xfId="0" applyBorder="1" applyAlignment="1">
      <alignment vertical="center"/>
    </xf>
    <xf numFmtId="0" fontId="62" fillId="0" borderId="81" xfId="0" applyFont="1" applyBorder="1" applyAlignment="1">
      <alignment horizontal="center" vertical="center"/>
    </xf>
    <xf numFmtId="0" fontId="0" fillId="0" borderId="80" xfId="0" applyBorder="1" applyAlignment="1">
      <alignment horizontal="center" vertical="center"/>
    </xf>
    <xf numFmtId="0" fontId="0" fillId="0" borderId="56" xfId="0" applyBorder="1" applyAlignment="1">
      <alignment horizontal="center" vertical="center"/>
    </xf>
    <xf numFmtId="177" fontId="49" fillId="2" borderId="62" xfId="0" applyNumberFormat="1" applyFont="1" applyFill="1" applyBorder="1" applyAlignment="1" applyProtection="1">
      <alignment horizontal="center" vertical="center"/>
      <protection locked="0"/>
    </xf>
    <xf numFmtId="0" fontId="9" fillId="0" borderId="47" xfId="0" applyFont="1" applyBorder="1" applyAlignment="1">
      <alignment horizontal="center" vertical="center"/>
    </xf>
    <xf numFmtId="182" fontId="9" fillId="0" borderId="62" xfId="0" applyNumberFormat="1" applyFont="1" applyFill="1" applyBorder="1" applyAlignment="1">
      <alignment horizontal="center" vertical="center"/>
    </xf>
    <xf numFmtId="0" fontId="9" fillId="0" borderId="44" xfId="0" applyFont="1" applyBorder="1" applyAlignment="1">
      <alignment horizontal="center" vertical="center"/>
    </xf>
    <xf numFmtId="183" fontId="48" fillId="2" borderId="82" xfId="0" applyNumberFormat="1" applyFont="1" applyFill="1" applyBorder="1" applyAlignment="1">
      <alignment horizontal="center" vertical="center" wrapText="1"/>
    </xf>
    <xf numFmtId="183" fontId="48" fillId="0" borderId="83" xfId="0" applyNumberFormat="1" applyFont="1" applyBorder="1" applyAlignment="1">
      <alignment horizontal="center" vertical="center" wrapText="1"/>
    </xf>
    <xf numFmtId="183" fontId="48" fillId="0" borderId="48" xfId="0" applyNumberFormat="1" applyFont="1" applyBorder="1" applyAlignment="1">
      <alignment horizontal="center" vertical="center" wrapText="1"/>
    </xf>
    <xf numFmtId="0" fontId="49" fillId="0" borderId="8"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 xfId="0" applyFont="1" applyBorder="1" applyAlignment="1">
      <alignment horizontal="center" vertical="center" wrapText="1"/>
    </xf>
    <xf numFmtId="0" fontId="65" fillId="0" borderId="4" xfId="0" applyFont="1" applyBorder="1" applyAlignment="1">
      <alignment horizontal="center" shrinkToFit="1"/>
    </xf>
    <xf numFmtId="0" fontId="0" fillId="0" borderId="12" xfId="0" applyBorder="1" applyAlignment="1">
      <alignment horizontal="center" shrinkToFit="1"/>
    </xf>
    <xf numFmtId="0" fontId="67" fillId="0" borderId="4" xfId="0" applyFont="1" applyFill="1" applyBorder="1" applyAlignment="1" applyProtection="1">
      <alignment horizontal="center" vertical="center"/>
      <protection locked="0"/>
    </xf>
    <xf numFmtId="0" fontId="67" fillId="0" borderId="26" xfId="0" applyFont="1" applyFill="1" applyBorder="1" applyAlignment="1" applyProtection="1">
      <alignment horizontal="center" vertical="center"/>
      <protection locked="0"/>
    </xf>
    <xf numFmtId="182" fontId="63" fillId="2" borderId="62" xfId="0" applyNumberFormat="1" applyFont="1" applyFill="1" applyBorder="1" applyAlignment="1">
      <alignment horizontal="left" vertical="center" wrapText="1"/>
    </xf>
    <xf numFmtId="0" fontId="0" fillId="0" borderId="44" xfId="0" applyBorder="1" applyAlignment="1">
      <alignment horizontal="left" vertical="center" wrapText="1"/>
    </xf>
    <xf numFmtId="0" fontId="0" fillId="0" borderId="4" xfId="0" applyBorder="1" applyAlignment="1">
      <alignment horizontal="center" vertical="center" shrinkToFit="1"/>
    </xf>
    <xf numFmtId="0" fontId="65" fillId="0" borderId="26" xfId="0" applyFont="1" applyBorder="1" applyAlignment="1">
      <alignment horizontal="center" shrinkToFit="1"/>
    </xf>
    <xf numFmtId="0" fontId="0" fillId="0" borderId="4" xfId="0" applyBorder="1" applyAlignment="1">
      <alignment horizontal="center" vertical="center" wrapText="1" shrinkToFit="1"/>
    </xf>
    <xf numFmtId="0" fontId="0" fillId="0" borderId="47" xfId="0" applyBorder="1" applyAlignment="1">
      <alignment horizontal="left" vertical="center" wrapText="1"/>
    </xf>
    <xf numFmtId="0" fontId="0" fillId="0" borderId="0" xfId="0" applyBorder="1" applyAlignment="1">
      <alignment horizontal="center"/>
    </xf>
    <xf numFmtId="0" fontId="62" fillId="0" borderId="52" xfId="0" applyFont="1" applyBorder="1" applyAlignment="1">
      <alignment horizontal="center" vertical="center"/>
    </xf>
    <xf numFmtId="0" fontId="62" fillId="0" borderId="76" xfId="0" applyFont="1" applyBorder="1" applyAlignment="1">
      <alignment horizontal="center" vertical="center"/>
    </xf>
    <xf numFmtId="0" fontId="62" fillId="0" borderId="80" xfId="0" applyFont="1" applyBorder="1" applyAlignment="1">
      <alignment horizontal="center" vertical="center"/>
    </xf>
    <xf numFmtId="0" fontId="62" fillId="0" borderId="35" xfId="0" applyFont="1" applyBorder="1" applyAlignment="1">
      <alignment horizontal="center" vertical="center"/>
    </xf>
    <xf numFmtId="0" fontId="49" fillId="0" borderId="77" xfId="0" applyFont="1" applyBorder="1" applyAlignment="1">
      <alignment horizontal="center" vertical="center"/>
    </xf>
    <xf numFmtId="0" fontId="49" fillId="0" borderId="78" xfId="0" applyFont="1" applyBorder="1" applyAlignment="1">
      <alignment horizontal="center" vertical="center"/>
    </xf>
    <xf numFmtId="0" fontId="49" fillId="0" borderId="79" xfId="0" applyFont="1" applyBorder="1" applyAlignment="1">
      <alignment horizontal="center" vertical="center"/>
    </xf>
    <xf numFmtId="0" fontId="66" fillId="0" borderId="4" xfId="0" applyFont="1" applyBorder="1" applyAlignment="1">
      <alignment horizontal="center" shrinkToFit="1"/>
    </xf>
    <xf numFmtId="0" fontId="5" fillId="0" borderId="26" xfId="0" applyFont="1" applyBorder="1" applyAlignment="1">
      <alignment horizontal="center" shrinkToFit="1"/>
    </xf>
    <xf numFmtId="0" fontId="66" fillId="0" borderId="26" xfId="0" applyFont="1" applyBorder="1" applyAlignment="1">
      <alignment horizontal="center" shrinkToFit="1"/>
    </xf>
    <xf numFmtId="0" fontId="7" fillId="0" borderId="0" xfId="0" applyFont="1" applyAlignment="1">
      <alignment horizontal="center"/>
    </xf>
    <xf numFmtId="0" fontId="0" fillId="0" borderId="0" xfId="0" applyAlignment="1">
      <alignment horizontal="center"/>
    </xf>
    <xf numFmtId="0" fontId="31" fillId="0" borderId="27"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56" fillId="0" borderId="20" xfId="0" applyFont="1" applyBorder="1" applyAlignment="1" applyProtection="1">
      <alignment vertical="center" wrapText="1"/>
      <protection locked="0"/>
    </xf>
    <xf numFmtId="0" fontId="9" fillId="0" borderId="20" xfId="0" applyFont="1" applyBorder="1" applyAlignment="1">
      <alignment vertical="center" wrapText="1"/>
    </xf>
    <xf numFmtId="0" fontId="56" fillId="0" borderId="0" xfId="0" applyFont="1" applyBorder="1" applyAlignment="1" applyProtection="1">
      <alignment vertical="center" shrinkToFit="1"/>
      <protection locked="0"/>
    </xf>
    <xf numFmtId="0" fontId="0" fillId="0" borderId="0" xfId="0" applyAlignment="1">
      <alignment vertical="center" shrinkToFit="1"/>
    </xf>
    <xf numFmtId="0" fontId="72" fillId="0" borderId="0" xfId="0" applyFont="1" applyAlignment="1">
      <alignment horizontal="center" vertical="center" shrinkToFit="1"/>
    </xf>
    <xf numFmtId="0" fontId="69" fillId="0" borderId="0" xfId="0" applyFont="1" applyBorder="1" applyAlignment="1">
      <alignment vertical="center" shrinkToFit="1"/>
    </xf>
    <xf numFmtId="182" fontId="63" fillId="2" borderId="62" xfId="0" applyNumberFormat="1" applyFont="1" applyFill="1" applyBorder="1" applyAlignment="1">
      <alignment horizontal="center" vertical="center" wrapText="1"/>
    </xf>
    <xf numFmtId="0" fontId="0" fillId="0" borderId="47" xfId="0" applyBorder="1" applyAlignment="1">
      <alignment horizontal="center" vertical="center" wrapText="1"/>
    </xf>
    <xf numFmtId="0" fontId="0" fillId="0" borderId="44" xfId="0" applyBorder="1" applyAlignment="1">
      <alignment horizontal="center" vertical="center" wrapText="1"/>
    </xf>
    <xf numFmtId="0" fontId="40" fillId="2" borderId="1" xfId="2" applyFont="1" applyFill="1" applyBorder="1" applyAlignment="1" applyProtection="1">
      <alignment horizontal="center" vertical="center"/>
      <protection locked="0"/>
    </xf>
    <xf numFmtId="0" fontId="40" fillId="0" borderId="1" xfId="2" applyFont="1" applyFill="1" applyBorder="1" applyAlignment="1" applyProtection="1">
      <alignment horizontal="center" vertical="center"/>
    </xf>
    <xf numFmtId="0" fontId="40" fillId="0" borderId="1" xfId="2" applyFont="1" applyFill="1" applyBorder="1" applyAlignment="1" applyProtection="1">
      <alignment horizontal="center" vertical="center" shrinkToFit="1"/>
    </xf>
    <xf numFmtId="0" fontId="41" fillId="0" borderId="1" xfId="2" applyFont="1" applyFill="1" applyBorder="1" applyAlignment="1" applyProtection="1">
      <alignment horizontal="center" vertical="center" shrinkToFit="1"/>
    </xf>
    <xf numFmtId="0" fontId="40" fillId="2" borderId="4" xfId="2" applyFont="1" applyFill="1" applyBorder="1" applyAlignment="1" applyProtection="1">
      <alignment horizontal="center" vertical="center"/>
      <protection locked="0"/>
    </xf>
    <xf numFmtId="0" fontId="40" fillId="2" borderId="12" xfId="2" applyFont="1" applyFill="1" applyBorder="1" applyAlignment="1" applyProtection="1">
      <alignment horizontal="center" vertical="center"/>
      <protection locked="0"/>
    </xf>
    <xf numFmtId="9" fontId="40" fillId="0" borderId="30" xfId="2" applyNumberFormat="1" applyFont="1" applyFill="1" applyBorder="1" applyAlignment="1" applyProtection="1">
      <alignment horizontal="center" vertical="center"/>
    </xf>
    <xf numFmtId="9" fontId="40" fillId="0" borderId="31" xfId="2" applyNumberFormat="1" applyFont="1" applyFill="1" applyBorder="1" applyAlignment="1" applyProtection="1">
      <alignment horizontal="center" vertical="center"/>
    </xf>
    <xf numFmtId="9" fontId="40" fillId="0" borderId="29" xfId="2" applyNumberFormat="1" applyFont="1" applyFill="1" applyBorder="1" applyAlignment="1" applyProtection="1">
      <alignment horizontal="center" vertical="center"/>
    </xf>
    <xf numFmtId="9" fontId="40" fillId="0" borderId="35" xfId="2" applyNumberFormat="1" applyFont="1" applyFill="1" applyBorder="1" applyAlignment="1" applyProtection="1">
      <alignment horizontal="center" vertical="center"/>
    </xf>
    <xf numFmtId="0" fontId="41" fillId="0" borderId="1" xfId="2" applyFont="1" applyFill="1" applyBorder="1" applyAlignment="1" applyProtection="1">
      <alignment horizontal="center" vertical="center" wrapText="1" shrinkToFit="1"/>
    </xf>
    <xf numFmtId="0" fontId="34" fillId="0" borderId="30" xfId="2" applyBorder="1" applyAlignment="1" applyProtection="1">
      <alignment wrapText="1"/>
    </xf>
    <xf numFmtId="0" fontId="0" fillId="0" borderId="94" xfId="0" applyBorder="1" applyAlignment="1">
      <alignment vertical="center" wrapText="1"/>
    </xf>
    <xf numFmtId="0" fontId="0" fillId="0" borderId="32" xfId="0" applyBorder="1" applyAlignment="1">
      <alignment vertical="center" wrapText="1"/>
    </xf>
    <xf numFmtId="0" fontId="0" fillId="0" borderId="92" xfId="0" applyBorder="1" applyAlignment="1">
      <alignment vertical="center" wrapText="1"/>
    </xf>
    <xf numFmtId="0" fontId="41" fillId="0" borderId="32" xfId="2"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93" xfId="0" applyBorder="1" applyAlignment="1" applyProtection="1">
      <alignment horizontal="center" vertical="center"/>
      <protection locked="0"/>
    </xf>
    <xf numFmtId="9" fontId="76" fillId="0" borderId="28" xfId="2" applyNumberFormat="1" applyFont="1" applyFill="1" applyBorder="1" applyAlignment="1" applyProtection="1">
      <alignment horizontal="center" vertical="top"/>
      <protection locked="0"/>
    </xf>
    <xf numFmtId="0" fontId="77" fillId="0" borderId="31" xfId="0" applyFont="1" applyBorder="1" applyAlignment="1" applyProtection="1">
      <alignment horizontal="center" vertical="top"/>
      <protection locked="0"/>
    </xf>
    <xf numFmtId="0" fontId="77" fillId="0" borderId="0" xfId="0" applyFont="1" applyBorder="1" applyAlignment="1" applyProtection="1">
      <alignment horizontal="center" vertical="top"/>
      <protection locked="0"/>
    </xf>
    <xf numFmtId="0" fontId="77" fillId="0" borderId="33" xfId="0" applyFont="1" applyBorder="1" applyAlignment="1" applyProtection="1">
      <alignment horizontal="center" vertical="top"/>
      <protection locked="0"/>
    </xf>
    <xf numFmtId="0" fontId="77" fillId="0" borderId="34" xfId="0" applyFont="1" applyBorder="1" applyAlignment="1" applyProtection="1">
      <alignment horizontal="center" vertical="top"/>
      <protection locked="0"/>
    </xf>
    <xf numFmtId="0" fontId="77" fillId="0" borderId="35" xfId="0" applyFont="1" applyBorder="1" applyAlignment="1" applyProtection="1">
      <alignment horizontal="center" vertical="top"/>
      <protection locked="0"/>
    </xf>
    <xf numFmtId="0" fontId="40" fillId="2" borderId="4" xfId="2" applyFont="1" applyFill="1" applyBorder="1" applyAlignment="1" applyProtection="1">
      <alignment horizontal="left" vertical="center"/>
      <protection locked="0"/>
    </xf>
    <xf numFmtId="0" fontId="34" fillId="2" borderId="26" xfId="2" applyFill="1" applyBorder="1" applyAlignment="1" applyProtection="1">
      <alignment horizontal="left" vertical="center"/>
      <protection locked="0"/>
    </xf>
    <xf numFmtId="0" fontId="40" fillId="0" borderId="26" xfId="2" applyFont="1" applyFill="1" applyBorder="1" applyAlignment="1" applyProtection="1">
      <alignment horizontal="left" vertical="center"/>
    </xf>
    <xf numFmtId="0" fontId="34" fillId="0" borderId="12" xfId="2" applyBorder="1" applyAlignment="1" applyProtection="1">
      <alignment horizontal="left" vertical="center"/>
    </xf>
    <xf numFmtId="0" fontId="40" fillId="0" borderId="4" xfId="2" applyFont="1" applyFill="1" applyBorder="1" applyAlignment="1" applyProtection="1">
      <alignment horizontal="center" vertical="center"/>
    </xf>
    <xf numFmtId="0" fontId="40" fillId="0" borderId="12" xfId="2" applyFont="1" applyFill="1" applyBorder="1" applyAlignment="1" applyProtection="1">
      <alignment horizontal="center" vertical="center"/>
    </xf>
    <xf numFmtId="9" fontId="42" fillId="0" borderId="30" xfId="2" applyNumberFormat="1" applyFont="1" applyFill="1" applyBorder="1" applyAlignment="1" applyProtection="1">
      <alignment horizontal="center" vertical="center"/>
    </xf>
    <xf numFmtId="9" fontId="42" fillId="0" borderId="31" xfId="2" applyNumberFormat="1" applyFont="1" applyFill="1" applyBorder="1" applyAlignment="1" applyProtection="1">
      <alignment horizontal="center" vertical="center"/>
    </xf>
    <xf numFmtId="9" fontId="42" fillId="0" borderId="29" xfId="2" applyNumberFormat="1" applyFont="1" applyFill="1" applyBorder="1" applyAlignment="1" applyProtection="1">
      <alignment horizontal="center" vertical="center"/>
    </xf>
    <xf numFmtId="9" fontId="42" fillId="0" borderId="35" xfId="2" applyNumberFormat="1" applyFont="1" applyFill="1" applyBorder="1" applyAlignment="1" applyProtection="1">
      <alignment horizontal="center" vertical="center"/>
    </xf>
    <xf numFmtId="0" fontId="36" fillId="0" borderId="0" xfId="2" applyFont="1" applyFill="1" applyBorder="1" applyAlignment="1" applyProtection="1">
      <alignment vertical="center" wrapText="1"/>
    </xf>
    <xf numFmtId="0" fontId="0" fillId="0" borderId="0" xfId="0" applyAlignment="1" applyProtection="1">
      <alignment vertical="center" wrapText="1"/>
    </xf>
    <xf numFmtId="0" fontId="44" fillId="0" borderId="0" xfId="2" applyFont="1" applyAlignment="1" applyProtection="1">
      <alignment horizontal="right" vertical="center"/>
    </xf>
    <xf numFmtId="0" fontId="30" fillId="0" borderId="0" xfId="0" applyFont="1" applyAlignment="1" applyProtection="1">
      <alignment horizontal="right" vertical="center"/>
    </xf>
    <xf numFmtId="0" fontId="39" fillId="0" borderId="34" xfId="2" applyFont="1" applyFill="1" applyBorder="1" applyAlignment="1" applyProtection="1">
      <alignment horizontal="left" vertical="center" wrapText="1"/>
    </xf>
    <xf numFmtId="0" fontId="0" fillId="0" borderId="34" xfId="0" applyBorder="1" applyAlignment="1" applyProtection="1">
      <alignment horizontal="left" vertical="center" wrapText="1"/>
    </xf>
    <xf numFmtId="9" fontId="39" fillId="0" borderId="2" xfId="2" applyNumberFormat="1" applyFont="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43" fillId="0" borderId="34" xfId="2" applyFont="1" applyBorder="1" applyAlignment="1" applyProtection="1">
      <alignment horizontal="right" vertical="center" wrapText="1"/>
    </xf>
    <xf numFmtId="0" fontId="0" fillId="0" borderId="34" xfId="0" applyFont="1" applyBorder="1" applyAlignment="1" applyProtection="1">
      <alignment vertical="center" wrapText="1"/>
    </xf>
    <xf numFmtId="0" fontId="39" fillId="0" borderId="2" xfId="2" applyFont="1" applyBorder="1" applyAlignment="1" applyProtection="1">
      <alignment horizontal="center" vertical="center" wrapText="1"/>
      <protection hidden="1"/>
    </xf>
    <xf numFmtId="0" fontId="37" fillId="0" borderId="0" xfId="2" applyFont="1" applyAlignment="1" applyProtection="1">
      <alignment horizontal="right" vertical="center" wrapText="1"/>
    </xf>
    <xf numFmtId="0" fontId="34" fillId="0" borderId="0" xfId="2" applyAlignment="1" applyProtection="1">
      <alignment horizontal="right" vertical="center" wrapText="1"/>
    </xf>
    <xf numFmtId="0" fontId="37" fillId="0" borderId="34" xfId="2" applyFont="1" applyFill="1" applyBorder="1" applyAlignment="1" applyProtection="1">
      <alignment vertical="center" wrapText="1"/>
    </xf>
    <xf numFmtId="0" fontId="34" fillId="0" borderId="34" xfId="2" applyFill="1" applyBorder="1" applyAlignment="1" applyProtection="1">
      <alignment vertical="center" wrapText="1"/>
    </xf>
    <xf numFmtId="0" fontId="38" fillId="0" borderId="0" xfId="2" applyFont="1" applyFill="1" applyBorder="1" applyAlignment="1" applyProtection="1">
      <alignment horizontal="left" vertical="center" wrapText="1"/>
    </xf>
    <xf numFmtId="0" fontId="40" fillId="0" borderId="44" xfId="2" applyFont="1" applyFill="1" applyBorder="1" applyAlignment="1" applyProtection="1">
      <alignment horizontal="center" vertical="center"/>
    </xf>
    <xf numFmtId="0" fontId="40" fillId="0" borderId="44" xfId="2" applyFont="1" applyFill="1" applyBorder="1" applyAlignment="1" applyProtection="1">
      <alignment horizontal="center" vertical="center" shrinkToFit="1"/>
    </xf>
    <xf numFmtId="0" fontId="9" fillId="2" borderId="1" xfId="0" applyFont="1" applyFill="1" applyBorder="1" applyAlignment="1">
      <alignment horizontal="center" vertical="center"/>
    </xf>
    <xf numFmtId="0" fontId="9" fillId="2" borderId="1" xfId="0" applyFont="1" applyFill="1" applyBorder="1" applyAlignment="1">
      <alignment vertical="center"/>
    </xf>
    <xf numFmtId="0" fontId="3" fillId="0" borderId="0" xfId="0" applyFont="1" applyBorder="1" applyAlignment="1">
      <alignment vertical="center" wrapText="1"/>
    </xf>
    <xf numFmtId="0" fontId="6" fillId="0" borderId="0"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35" xfId="0" applyFont="1" applyBorder="1" applyAlignment="1">
      <alignment vertical="center" wrapText="1"/>
    </xf>
    <xf numFmtId="0" fontId="8" fillId="2" borderId="1" xfId="0" applyFont="1" applyFill="1" applyBorder="1" applyAlignment="1">
      <alignment horizontal="center" vertical="center"/>
    </xf>
    <xf numFmtId="0" fontId="9" fillId="0" borderId="1" xfId="0" applyFont="1" applyBorder="1" applyAlignment="1">
      <alignment horizontal="center" vertical="center"/>
    </xf>
    <xf numFmtId="0" fontId="0" fillId="0" borderId="52" xfId="0" applyBorder="1" applyAlignment="1">
      <alignment vertical="center"/>
    </xf>
    <xf numFmtId="0" fontId="0" fillId="0" borderId="56" xfId="0" applyBorder="1" applyAlignment="1">
      <alignment vertical="center"/>
    </xf>
    <xf numFmtId="0" fontId="52" fillId="0" borderId="25" xfId="0" applyFont="1" applyBorder="1" applyAlignment="1">
      <alignment horizontal="center" vertical="center"/>
    </xf>
    <xf numFmtId="0" fontId="52" fillId="0" borderId="53" xfId="0" applyFont="1" applyBorder="1" applyAlignment="1">
      <alignment horizontal="center" vertical="center"/>
    </xf>
    <xf numFmtId="0" fontId="52" fillId="0" borderId="20" xfId="0" applyFont="1" applyBorder="1" applyAlignment="1">
      <alignment horizontal="center" vertical="center"/>
    </xf>
    <xf numFmtId="0" fontId="52" fillId="0" borderId="57" xfId="0" applyFont="1" applyBorder="1" applyAlignment="1">
      <alignment horizontal="center" vertical="center"/>
    </xf>
    <xf numFmtId="0" fontId="6" fillId="0" borderId="28" xfId="0" applyFont="1" applyBorder="1" applyAlignment="1">
      <alignment vertical="center" wrapText="1"/>
    </xf>
    <xf numFmtId="0" fontId="6" fillId="0" borderId="31" xfId="0" applyFont="1" applyBorder="1" applyAlignment="1">
      <alignment vertical="center" wrapText="1"/>
    </xf>
    <xf numFmtId="0" fontId="7" fillId="0" borderId="30" xfId="0" applyFont="1" applyFill="1" applyBorder="1" applyAlignment="1">
      <alignment horizontal="center" vertical="center"/>
    </xf>
    <xf numFmtId="0" fontId="49" fillId="0" borderId="29" xfId="0" applyFont="1" applyFill="1" applyBorder="1" applyAlignment="1">
      <alignment horizontal="center" vertical="center"/>
    </xf>
    <xf numFmtId="0" fontId="5" fillId="0" borderId="0" xfId="0" applyFont="1" applyAlignment="1">
      <alignment vertical="center"/>
    </xf>
    <xf numFmtId="0" fontId="6" fillId="0" borderId="26" xfId="0" applyFont="1" applyBorder="1" applyAlignment="1">
      <alignment vertical="center" wrapText="1"/>
    </xf>
    <xf numFmtId="0" fontId="6" fillId="0" borderId="12" xfId="0" applyFont="1" applyBorder="1" applyAlignment="1">
      <alignment vertical="center" wrapText="1"/>
    </xf>
    <xf numFmtId="0" fontId="7" fillId="2" borderId="30" xfId="0" applyFont="1" applyFill="1" applyBorder="1" applyAlignment="1">
      <alignment horizontal="center" vertical="center"/>
    </xf>
    <xf numFmtId="0" fontId="49" fillId="2" borderId="29" xfId="0" applyFont="1" applyFill="1" applyBorder="1" applyAlignment="1">
      <alignment horizontal="center" vertical="center"/>
    </xf>
    <xf numFmtId="0" fontId="8" fillId="0" borderId="0" xfId="0" applyFont="1" applyAlignment="1">
      <alignment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0" fillId="2" borderId="61" xfId="0" applyFill="1" applyBorder="1" applyAlignment="1">
      <alignment vertical="center"/>
    </xf>
    <xf numFmtId="0" fontId="0" fillId="2" borderId="69" xfId="0" applyFill="1" applyBorder="1" applyAlignment="1">
      <alignment vertical="center"/>
    </xf>
    <xf numFmtId="58" fontId="0" fillId="2" borderId="30" xfId="0" applyNumberFormat="1" applyFill="1" applyBorder="1" applyAlignment="1">
      <alignment horizontal="center" vertical="center"/>
    </xf>
    <xf numFmtId="0" fontId="9" fillId="0" borderId="0" xfId="0" applyFont="1" applyBorder="1" applyAlignment="1">
      <alignment horizontal="left" vertical="top"/>
    </xf>
    <xf numFmtId="0" fontId="11" fillId="0" borderId="0" xfId="0" applyFont="1" applyBorder="1" applyAlignment="1">
      <alignment vertical="top" wrapText="1"/>
    </xf>
    <xf numFmtId="0" fontId="3" fillId="2" borderId="4" xfId="0" applyFont="1" applyFill="1" applyBorder="1" applyAlignment="1">
      <alignment vertical="center"/>
    </xf>
    <xf numFmtId="0" fontId="3" fillId="0" borderId="26" xfId="0" applyFont="1" applyBorder="1" applyAlignment="1">
      <alignment vertical="center"/>
    </xf>
    <xf numFmtId="0" fontId="3" fillId="0" borderId="12" xfId="0" applyFont="1" applyBorder="1" applyAlignment="1">
      <alignment vertical="center"/>
    </xf>
    <xf numFmtId="0" fontId="3" fillId="2" borderId="30" xfId="0" applyFont="1" applyFill="1" applyBorder="1" applyAlignment="1">
      <alignment vertical="center"/>
    </xf>
    <xf numFmtId="0" fontId="3" fillId="0" borderId="28"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10" fillId="0" borderId="5" xfId="0" applyFont="1" applyFill="1" applyBorder="1" applyAlignment="1">
      <alignment vertical="center" wrapText="1"/>
    </xf>
    <xf numFmtId="0" fontId="10" fillId="0" borderId="3" xfId="0" applyFont="1" applyBorder="1" applyAlignment="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9" fillId="0" borderId="28" xfId="0" applyFont="1" applyFill="1" applyBorder="1" applyAlignment="1">
      <alignment horizontal="right" vertical="center" shrinkToFit="1"/>
    </xf>
    <xf numFmtId="0" fontId="0" fillId="0" borderId="28" xfId="0" applyBorder="1" applyAlignment="1">
      <alignment horizontal="right" vertical="center"/>
    </xf>
    <xf numFmtId="0" fontId="10" fillId="0" borderId="0" xfId="0" applyFont="1" applyFill="1" applyBorder="1" applyAlignment="1">
      <alignment vertical="center"/>
    </xf>
    <xf numFmtId="0" fontId="11" fillId="0" borderId="0" xfId="0" applyFont="1" applyBorder="1" applyAlignment="1">
      <alignment vertical="center"/>
    </xf>
    <xf numFmtId="0" fontId="10" fillId="0" borderId="0" xfId="0" applyFont="1" applyFill="1" applyBorder="1" applyAlignment="1">
      <alignment vertical="center" wrapText="1"/>
    </xf>
    <xf numFmtId="0" fontId="0" fillId="0" borderId="12" xfId="0" applyFill="1" applyBorder="1" applyAlignment="1">
      <alignment vertical="center"/>
    </xf>
    <xf numFmtId="0" fontId="0" fillId="0" borderId="1" xfId="0" applyFill="1" applyBorder="1" applyAlignment="1">
      <alignment vertical="center" wrapText="1"/>
    </xf>
    <xf numFmtId="0" fontId="11" fillId="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Fill="1" applyBorder="1" applyAlignment="1">
      <alignment horizontal="center" vertical="center"/>
    </xf>
    <xf numFmtId="0" fontId="5" fillId="2" borderId="38" xfId="0" applyFont="1" applyFill="1" applyBorder="1" applyAlignment="1">
      <alignment vertical="center" shrinkToFit="1"/>
    </xf>
    <xf numFmtId="0" fontId="5" fillId="2" borderId="66" xfId="0" applyFont="1" applyFill="1" applyBorder="1" applyAlignment="1">
      <alignment vertical="center" shrinkToFit="1"/>
    </xf>
    <xf numFmtId="0" fontId="0" fillId="0" borderId="30" xfId="0" applyFill="1" applyBorder="1" applyAlignment="1">
      <alignment horizontal="center" vertical="center"/>
    </xf>
    <xf numFmtId="0" fontId="5" fillId="0" borderId="28" xfId="0" applyFont="1" applyFill="1" applyBorder="1" applyAlignment="1">
      <alignment vertical="center"/>
    </xf>
    <xf numFmtId="0" fontId="5" fillId="0" borderId="31" xfId="0" applyFont="1" applyBorder="1" applyAlignment="1">
      <alignment vertical="center"/>
    </xf>
    <xf numFmtId="0" fontId="5" fillId="0" borderId="0" xfId="0" applyFont="1" applyFill="1" applyBorder="1" applyAlignment="1">
      <alignment vertical="center"/>
    </xf>
    <xf numFmtId="0" fontId="5" fillId="0" borderId="33" xfId="0" applyFont="1" applyBorder="1" applyAlignment="1">
      <alignment vertical="center"/>
    </xf>
    <xf numFmtId="0" fontId="5" fillId="2" borderId="64" xfId="0" applyFont="1" applyFill="1" applyBorder="1" applyAlignment="1">
      <alignment vertical="center" shrinkToFit="1"/>
    </xf>
    <xf numFmtId="0" fontId="5" fillId="2" borderId="65" xfId="0" applyFont="1" applyFill="1" applyBorder="1" applyAlignment="1">
      <alignment vertical="center" shrinkToFit="1"/>
    </xf>
    <xf numFmtId="0" fontId="5" fillId="0" borderId="28" xfId="0" applyFont="1" applyBorder="1" applyAlignment="1">
      <alignment vertical="center"/>
    </xf>
    <xf numFmtId="0" fontId="5" fillId="2" borderId="67" xfId="0" applyFont="1" applyFill="1" applyBorder="1" applyAlignment="1">
      <alignment vertical="center" shrinkToFit="1"/>
    </xf>
    <xf numFmtId="0" fontId="5" fillId="2" borderId="68" xfId="0" applyFont="1" applyFill="1" applyBorder="1" applyAlignment="1">
      <alignment vertical="center" shrinkToFit="1"/>
    </xf>
    <xf numFmtId="0" fontId="9" fillId="0" borderId="0" xfId="0" applyFont="1" applyBorder="1" applyAlignment="1">
      <alignment horizontal="left" vertical="center" wrapText="1"/>
    </xf>
    <xf numFmtId="0" fontId="9" fillId="0" borderId="0" xfId="0" applyFont="1" applyBorder="1" applyAlignment="1">
      <alignment vertical="center" wrapText="1"/>
    </xf>
    <xf numFmtId="0" fontId="9" fillId="2" borderId="30" xfId="0" applyFont="1" applyFill="1" applyBorder="1" applyAlignment="1">
      <alignment vertical="center"/>
    </xf>
    <xf numFmtId="0" fontId="9" fillId="2" borderId="28" xfId="0" applyFont="1" applyFill="1" applyBorder="1" applyAlignment="1">
      <alignment vertical="center"/>
    </xf>
    <xf numFmtId="0" fontId="9" fillId="2" borderId="31" xfId="0" applyFont="1" applyFill="1" applyBorder="1" applyAlignment="1">
      <alignment vertical="center"/>
    </xf>
    <xf numFmtId="0" fontId="9" fillId="2" borderId="29" xfId="0" applyFont="1" applyFill="1" applyBorder="1" applyAlignment="1">
      <alignment vertical="center"/>
    </xf>
    <xf numFmtId="0" fontId="9" fillId="2" borderId="34" xfId="0" applyFont="1" applyFill="1" applyBorder="1" applyAlignment="1">
      <alignment vertical="center"/>
    </xf>
    <xf numFmtId="0" fontId="9" fillId="2" borderId="35" xfId="0" applyFont="1" applyFill="1" applyBorder="1" applyAlignment="1">
      <alignment vertical="center"/>
    </xf>
    <xf numFmtId="56" fontId="0" fillId="2" borderId="1" xfId="0" applyNumberFormat="1" applyFill="1" applyBorder="1" applyAlignment="1">
      <alignment vertical="center"/>
    </xf>
    <xf numFmtId="0" fontId="9" fillId="0" borderId="0" xfId="0" applyFont="1" applyBorder="1" applyAlignment="1">
      <alignment vertical="center"/>
    </xf>
    <xf numFmtId="0" fontId="9" fillId="0" borderId="33" xfId="0" applyFont="1" applyBorder="1" applyAlignment="1">
      <alignment vertical="center"/>
    </xf>
    <xf numFmtId="0" fontId="8" fillId="0" borderId="0" xfId="0" applyFont="1" applyBorder="1" applyAlignment="1">
      <alignment horizontal="left" vertical="center"/>
    </xf>
    <xf numFmtId="0" fontId="0" fillId="0" borderId="27" xfId="0" applyBorder="1" applyAlignment="1">
      <alignment horizontal="center" vertical="center"/>
    </xf>
    <xf numFmtId="0" fontId="0" fillId="0" borderId="12" xfId="0" applyBorder="1" applyAlignment="1">
      <alignment horizontal="center" vertical="center"/>
    </xf>
    <xf numFmtId="0" fontId="5" fillId="0" borderId="0" xfId="0" applyFont="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29" xfId="0" applyBorder="1" applyAlignment="1">
      <alignment horizontal="center" vertical="center"/>
    </xf>
    <xf numFmtId="0" fontId="0" fillId="0" borderId="34" xfId="0" applyBorder="1" applyAlignment="1">
      <alignment horizontal="center" vertical="center"/>
    </xf>
    <xf numFmtId="0" fontId="0" fillId="2" borderId="26" xfId="0" applyFill="1" applyBorder="1" applyAlignment="1">
      <alignment horizontal="right" vertical="center"/>
    </xf>
    <xf numFmtId="58" fontId="0" fillId="2" borderId="26" xfId="0" applyNumberFormat="1" applyFill="1" applyBorder="1" applyAlignment="1">
      <alignment horizontal="center" vertical="center"/>
    </xf>
    <xf numFmtId="0" fontId="0" fillId="2" borderId="26" xfId="0" applyFill="1" applyBorder="1" applyAlignment="1">
      <alignment horizontal="center" vertical="center"/>
    </xf>
    <xf numFmtId="0" fontId="0" fillId="0" borderId="26" xfId="0" applyBorder="1" applyAlignment="1">
      <alignment vertical="center" shrinkToFit="1"/>
    </xf>
    <xf numFmtId="0" fontId="0" fillId="0" borderId="12" xfId="0" applyBorder="1" applyAlignment="1">
      <alignment vertical="center" shrinkToFit="1"/>
    </xf>
    <xf numFmtId="0" fontId="1" fillId="2" borderId="30" xfId="0" applyFont="1" applyFill="1" applyBorder="1" applyAlignment="1">
      <alignment horizontal="center" vertical="center"/>
    </xf>
    <xf numFmtId="0" fontId="49" fillId="2" borderId="32" xfId="0" applyFont="1" applyFill="1" applyBorder="1" applyAlignment="1">
      <alignment horizontal="center" vertical="center"/>
    </xf>
    <xf numFmtId="0" fontId="49" fillId="2" borderId="30" xfId="0" applyFont="1" applyFill="1" applyBorder="1" applyAlignment="1">
      <alignment horizontal="center" vertical="center"/>
    </xf>
    <xf numFmtId="0" fontId="0" fillId="0" borderId="0" xfId="0" applyAlignment="1">
      <alignment horizontal="right" vertical="center"/>
    </xf>
    <xf numFmtId="0" fontId="0" fillId="0" borderId="33" xfId="0" applyBorder="1" applyAlignment="1">
      <alignment vertical="center" wrapText="1"/>
    </xf>
    <xf numFmtId="0" fontId="0" fillId="0" borderId="28" xfId="0" applyBorder="1" applyAlignment="1">
      <alignment horizontal="center" vertical="center" wrapText="1"/>
    </xf>
    <xf numFmtId="0" fontId="0" fillId="2" borderId="1" xfId="0" applyFill="1" applyBorder="1" applyAlignment="1">
      <alignment horizontal="right" vertical="center"/>
    </xf>
    <xf numFmtId="0" fontId="0" fillId="2" borderId="4" xfId="0" applyFill="1" applyBorder="1" applyAlignment="1">
      <alignment horizontal="right" vertical="center"/>
    </xf>
    <xf numFmtId="0" fontId="0" fillId="2" borderId="12" xfId="0" applyFill="1" applyBorder="1" applyAlignment="1">
      <alignment horizontal="center" vertical="center"/>
    </xf>
    <xf numFmtId="0" fontId="0" fillId="2" borderId="4" xfId="0" applyFill="1" applyBorder="1" applyAlignment="1">
      <alignment horizontal="left" vertical="center" wrapText="1"/>
    </xf>
    <xf numFmtId="0" fontId="0" fillId="2" borderId="26" xfId="0" applyFill="1" applyBorder="1" applyAlignment="1">
      <alignment horizontal="left" vertical="center"/>
    </xf>
    <xf numFmtId="0" fontId="0" fillId="2" borderId="12" xfId="0" applyFill="1" applyBorder="1" applyAlignment="1">
      <alignment horizontal="left" vertical="center"/>
    </xf>
  </cellXfs>
  <cellStyles count="4">
    <cellStyle name="ハイパーリンク" xfId="1" builtinId="8"/>
    <cellStyle name="桁区切り" xfId="3" builtinId="6"/>
    <cellStyle name="標準" xfId="0" builtinId="0"/>
    <cellStyle name="標準 2" xfId="2"/>
  </cellStyles>
  <dxfs count="4">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00.xml><?xml version="1.0" encoding="utf-8"?>
<formControlPr xmlns="http://schemas.microsoft.com/office/spreadsheetml/2009/9/main" objectType="CheckBox" fmlaLink="主幹専任化要件!$L$31" lockText="1" noThreeD="1"/>
</file>

<file path=xl/ctrlProps/ctrlProp101.xml><?xml version="1.0" encoding="utf-8"?>
<formControlPr xmlns="http://schemas.microsoft.com/office/spreadsheetml/2009/9/main" objectType="CheckBox" fmlaLink="主幹専任化要件!$L$32" lockText="1" noThreeD="1"/>
</file>

<file path=xl/ctrlProps/ctrlProp102.xml><?xml version="1.0" encoding="utf-8"?>
<formControlPr xmlns="http://schemas.microsoft.com/office/spreadsheetml/2009/9/main" objectType="CheckBox" checked="Checked" fmlaLink="主幹専任化要件!$L$34" lockText="1" noThreeD="1"/>
</file>

<file path=xl/ctrlProps/ctrlProp103.xml><?xml version="1.0" encoding="utf-8"?>
<formControlPr xmlns="http://schemas.microsoft.com/office/spreadsheetml/2009/9/main" objectType="CheckBox" checked="Checked" fmlaLink="主幹専任化要件!$L$36" lockText="1" noThreeD="1"/>
</file>

<file path=xl/ctrlProps/ctrlProp104.xml><?xml version="1.0" encoding="utf-8"?>
<formControlPr xmlns="http://schemas.microsoft.com/office/spreadsheetml/2009/9/main" objectType="CheckBox" checked="Checked" fmlaLink="主幹専任化要件!$L$29" lockText="1" noThreeD="1"/>
</file>

<file path=xl/ctrlProps/ctrlProp105.xml><?xml version="1.0" encoding="utf-8"?>
<formControlPr xmlns="http://schemas.microsoft.com/office/spreadsheetml/2009/9/main" objectType="CheckBox" checked="Checked" fmlaLink="主幹専任化要件!$L$14" lockText="1" noThreeD="1"/>
</file>

<file path=xl/ctrlProps/ctrlProp106.xml><?xml version="1.0" encoding="utf-8"?>
<formControlPr xmlns="http://schemas.microsoft.com/office/spreadsheetml/2009/9/main" objectType="CheckBox" fmlaLink="主幹専任化要件!$L$16" lockText="1" noThreeD="1"/>
</file>

<file path=xl/ctrlProps/ctrlProp107.xml><?xml version="1.0" encoding="utf-8"?>
<formControlPr xmlns="http://schemas.microsoft.com/office/spreadsheetml/2009/9/main" objectType="CheckBox" fmlaLink="主幹専任化要件!$L$32" lockText="1" noThreeD="1"/>
</file>

<file path=xl/ctrlProps/ctrlProp108.xml><?xml version="1.0" encoding="utf-8"?>
<formControlPr xmlns="http://schemas.microsoft.com/office/spreadsheetml/2009/9/main" objectType="CheckBox" fmlaLink="主幹専任化要件!$L$18" lockText="1" noThreeD="1"/>
</file>

<file path=xl/ctrlProps/ctrlProp109.xml><?xml version="1.0" encoding="utf-8"?>
<formControlPr xmlns="http://schemas.microsoft.com/office/spreadsheetml/2009/9/main" objectType="CheckBox" checked="Checked" fmlaLink="主幹専任化要件!$L$34"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checked="Checked" fmlaLink="主幹専任化要件!$L$20" lockText="1" noThreeD="1"/>
</file>

<file path=xl/ctrlProps/ctrlProp111.xml><?xml version="1.0" encoding="utf-8"?>
<formControlPr xmlns="http://schemas.microsoft.com/office/spreadsheetml/2009/9/main" objectType="CheckBox" checked="Checked" lockText="1" noThreeD="1"/>
</file>

<file path=xl/ctrlProps/ctrlProp112.xml><?xml version="1.0" encoding="utf-8"?>
<formControlPr xmlns="http://schemas.microsoft.com/office/spreadsheetml/2009/9/main" objectType="CheckBox" checked="Checked"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checked="Checked" fmlaLink="$L$21" lockText="1" noThreeD="1"/>
</file>

<file path=xl/ctrlProps/ctrlProp115.xml><?xml version="1.0" encoding="utf-8"?>
<formControlPr xmlns="http://schemas.microsoft.com/office/spreadsheetml/2009/9/main" objectType="CheckBox" checked="Checked" fmlaLink="$L$22" lockText="1" noThreeD="1"/>
</file>

<file path=xl/ctrlProps/ctrlProp116.xml><?xml version="1.0" encoding="utf-8"?>
<formControlPr xmlns="http://schemas.microsoft.com/office/spreadsheetml/2009/9/main" objectType="CheckBox" checked="Checked" fmlaLink="$L$23" lockText="1" noThreeD="1"/>
</file>

<file path=xl/ctrlProps/ctrlProp117.xml><?xml version="1.0" encoding="utf-8"?>
<formControlPr xmlns="http://schemas.microsoft.com/office/spreadsheetml/2009/9/main" objectType="CheckBox" checked="Checked" fmlaLink="$L$12" lockText="1" noThreeD="1"/>
</file>

<file path=xl/ctrlProps/ctrlProp118.xml><?xml version="1.0" encoding="utf-8"?>
<formControlPr xmlns="http://schemas.microsoft.com/office/spreadsheetml/2009/9/main" objectType="CheckBox" fmlaLink="$L$15" lockText="1" noThreeD="1"/>
</file>

<file path=xl/ctrlProps/ctrlProp119.xml><?xml version="1.0" encoding="utf-8"?>
<formControlPr xmlns="http://schemas.microsoft.com/office/spreadsheetml/2009/9/main" objectType="CheckBox" fmlaLink="$L$18"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checked="Checked" fmlaLink="$L$9"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fmlaLink="$R$26" lockText="1" noThreeD="1"/>
</file>

<file path=xl/ctrlProps/ctrlProp45.xml><?xml version="1.0" encoding="utf-8"?>
<formControlPr xmlns="http://schemas.microsoft.com/office/spreadsheetml/2009/9/main" objectType="CheckBox" fmlaLink="$R$28" lockText="1" noThreeD="1"/>
</file>

<file path=xl/ctrlProps/ctrlProp46.xml><?xml version="1.0" encoding="utf-8"?>
<formControlPr xmlns="http://schemas.microsoft.com/office/spreadsheetml/2009/9/main" objectType="CheckBox" fmlaLink="$R$30" lockText="1" noThreeD="1"/>
</file>

<file path=xl/ctrlProps/ctrlProp47.xml><?xml version="1.0" encoding="utf-8"?>
<formControlPr xmlns="http://schemas.microsoft.com/office/spreadsheetml/2009/9/main" objectType="CheckBox" checked="Checked" fmlaLink="$R$13" lockText="1" noThreeD="1"/>
</file>

<file path=xl/ctrlProps/ctrlProp48.xml><?xml version="1.0" encoding="utf-8"?>
<formControlPr xmlns="http://schemas.microsoft.com/office/spreadsheetml/2009/9/main" objectType="CheckBox" checked="Checked" fmlaLink="$R$23" lockText="1" noThreeD="1"/>
</file>

<file path=xl/ctrlProps/ctrlProp49.xml><?xml version="1.0" encoding="utf-8"?>
<formControlPr xmlns="http://schemas.microsoft.com/office/spreadsheetml/2009/9/main" objectType="CheckBox" checked="Checked" fmlaLink="$R$28"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fmlaLink="$R$27"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fmlaLink="$AI$17" noThreeD="1"/>
</file>

<file path=xl/ctrlProps/ctrlProp62.xml><?xml version="1.0" encoding="utf-8"?>
<formControlPr xmlns="http://schemas.microsoft.com/office/spreadsheetml/2009/9/main" objectType="CheckBox" fmlaLink="$AI$42" noThreeD="1"/>
</file>

<file path=xl/ctrlProps/ctrlProp63.xml><?xml version="1.0" encoding="utf-8"?>
<formControlPr xmlns="http://schemas.microsoft.com/office/spreadsheetml/2009/9/main" objectType="CheckBox" checked="Checked" fmlaLink="$M$10"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fmlaLink="$L$9" lockText="1" noThreeD="1"/>
</file>

<file path=xl/ctrlProps/ctrlProp66.xml><?xml version="1.0" encoding="utf-8"?>
<formControlPr xmlns="http://schemas.microsoft.com/office/spreadsheetml/2009/9/main" objectType="CheckBox" checked="Checked" fmlaLink="$L$10"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fmlaLink="$L$14" lockText="1" noThreeD="1"/>
</file>

<file path=xl/ctrlProps/ctrlProp72.xml><?xml version="1.0" encoding="utf-8"?>
<formControlPr xmlns="http://schemas.microsoft.com/office/spreadsheetml/2009/9/main" objectType="CheckBox" fmlaLink="$L$16" lockText="1" noThreeD="1"/>
</file>

<file path=xl/ctrlProps/ctrlProp73.xml><?xml version="1.0" encoding="utf-8"?>
<formControlPr xmlns="http://schemas.microsoft.com/office/spreadsheetml/2009/9/main" objectType="CheckBox" fmlaLink="$L$18" lockText="1" noThreeD="1"/>
</file>

<file path=xl/ctrlProps/ctrlProp74.xml><?xml version="1.0" encoding="utf-8"?>
<formControlPr xmlns="http://schemas.microsoft.com/office/spreadsheetml/2009/9/main" objectType="CheckBox" checked="Checked" fmlaLink="$L$20" lockText="1" noThreeD="1"/>
</file>

<file path=xl/ctrlProps/ctrlProp75.xml><?xml version="1.0" encoding="utf-8"?>
<formControlPr xmlns="http://schemas.microsoft.com/office/spreadsheetml/2009/9/main" objectType="CheckBox" checked="Checked" fmlaLink="$L$22" lockText="1" noThreeD="1"/>
</file>

<file path=xl/ctrlProps/ctrlProp76.xml><?xml version="1.0" encoding="utf-8"?>
<formControlPr xmlns="http://schemas.microsoft.com/office/spreadsheetml/2009/9/main" objectType="CheckBox" checked="Checked" fmlaLink="$L$29" lockText="1" noThreeD="1"/>
</file>

<file path=xl/ctrlProps/ctrlProp77.xml><?xml version="1.0" encoding="utf-8"?>
<formControlPr xmlns="http://schemas.microsoft.com/office/spreadsheetml/2009/9/main" objectType="CheckBox" fmlaLink="$L$32" lockText="1" noThreeD="1"/>
</file>

<file path=xl/ctrlProps/ctrlProp78.xml><?xml version="1.0" encoding="utf-8"?>
<formControlPr xmlns="http://schemas.microsoft.com/office/spreadsheetml/2009/9/main" objectType="CheckBox" checked="Checked" fmlaLink="$L$34" lockText="1" noThreeD="1"/>
</file>

<file path=xl/ctrlProps/ctrlProp79.xml><?xml version="1.0" encoding="utf-8"?>
<formControlPr xmlns="http://schemas.microsoft.com/office/spreadsheetml/2009/9/main" objectType="CheckBox" fmlaLink="$L$16"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checked="Checked" fmlaLink="$L$20" lockText="1" noThreeD="1"/>
</file>

<file path=xl/ctrlProps/ctrlProp81.xml><?xml version="1.0" encoding="utf-8"?>
<formControlPr xmlns="http://schemas.microsoft.com/office/spreadsheetml/2009/9/main" objectType="CheckBox" checked="Checked" fmlaLink="$L$25"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fmlaLink="$L$24"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checked="Checked" lockText="1" noThreeD="1"/>
</file>

<file path=xl/ctrlProps/ctrlProp88.xml><?xml version="1.0" encoding="utf-8"?>
<formControlPr xmlns="http://schemas.microsoft.com/office/spreadsheetml/2009/9/main" objectType="CheckBox" checked="Checked"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checked="Checked"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checked="Checked"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checked="Checked" fmlaLink="$N$31"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checked="Checked" fmlaLink="主幹専任化要件!$L$29"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3" name="楕円 2"/>
        <xdr:cNvSpPr/>
      </xdr:nvSpPr>
      <xdr:spPr>
        <a:xfrm>
          <a:off x="3877733" y="329142"/>
          <a:ext cx="755650" cy="288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157369</xdr:colOff>
      <xdr:row>3</xdr:row>
      <xdr:rowOff>99392</xdr:rowOff>
    </xdr:from>
    <xdr:to>
      <xdr:col>7</xdr:col>
      <xdr:colOff>182217</xdr:colOff>
      <xdr:row>6</xdr:row>
      <xdr:rowOff>16565</xdr:rowOff>
    </xdr:to>
    <xdr:sp macro="" textlink="">
      <xdr:nvSpPr>
        <xdr:cNvPr id="2" name="楕円 1"/>
        <xdr:cNvSpPr/>
      </xdr:nvSpPr>
      <xdr:spPr>
        <a:xfrm>
          <a:off x="157369" y="795131"/>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27</xdr:row>
          <xdr:rowOff>123825</xdr:rowOff>
        </xdr:from>
        <xdr:to>
          <xdr:col>1</xdr:col>
          <xdr:colOff>609600</xdr:colOff>
          <xdr:row>28</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0</xdr:rowOff>
        </xdr:from>
        <xdr:to>
          <xdr:col>1</xdr:col>
          <xdr:colOff>609600</xdr:colOff>
          <xdr:row>29</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9525</xdr:rowOff>
        </xdr:from>
        <xdr:to>
          <xdr:col>1</xdr:col>
          <xdr:colOff>609600</xdr:colOff>
          <xdr:row>31</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32</xdr:row>
          <xdr:rowOff>0</xdr:rowOff>
        </xdr:from>
        <xdr:to>
          <xdr:col>1</xdr:col>
          <xdr:colOff>609600</xdr:colOff>
          <xdr:row>32</xdr:row>
          <xdr:rowOff>238125</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36</xdr:row>
          <xdr:rowOff>0</xdr:rowOff>
        </xdr:from>
        <xdr:to>
          <xdr:col>1</xdr:col>
          <xdr:colOff>628650</xdr:colOff>
          <xdr:row>36</xdr:row>
          <xdr:rowOff>238125</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63776</xdr:colOff>
      <xdr:row>3</xdr:row>
      <xdr:rowOff>69987</xdr:rowOff>
    </xdr:to>
    <xdr:sp macro="" textlink="">
      <xdr:nvSpPr>
        <xdr:cNvPr id="17" name="楕円 16"/>
        <xdr:cNvSpPr/>
      </xdr:nvSpPr>
      <xdr:spPr>
        <a:xfrm>
          <a:off x="133350"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437029</xdr:colOff>
      <xdr:row>1</xdr:row>
      <xdr:rowOff>212912</xdr:rowOff>
    </xdr:from>
    <xdr:to>
      <xdr:col>2</xdr:col>
      <xdr:colOff>82826</xdr:colOff>
      <xdr:row>4</xdr:row>
      <xdr:rowOff>52618</xdr:rowOff>
    </xdr:to>
    <xdr:sp macro="" textlink="">
      <xdr:nvSpPr>
        <xdr:cNvPr id="2" name="楕円 1"/>
        <xdr:cNvSpPr/>
      </xdr:nvSpPr>
      <xdr:spPr>
        <a:xfrm>
          <a:off x="437029" y="605118"/>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15</xdr:row>
          <xdr:rowOff>28575</xdr:rowOff>
        </xdr:from>
        <xdr:to>
          <xdr:col>32</xdr:col>
          <xdr:colOff>390525</xdr:colOff>
          <xdr:row>16</xdr:row>
          <xdr:rowOff>219075</xdr:rowOff>
        </xdr:to>
        <xdr:sp macro="" textlink="">
          <xdr:nvSpPr>
            <xdr:cNvPr id="65537" name="Check Box 1" hidden="1">
              <a:extLst>
                <a:ext uri="{63B3BB69-23CF-44E3-9099-C40C66FF867C}">
                  <a14:compatExt spid="_x0000_s65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14</xdr:row>
      <xdr:rowOff>95250</xdr:rowOff>
    </xdr:from>
    <xdr:ext cx="891270" cy="259045"/>
    <xdr:sp macro="" textlink="">
      <xdr:nvSpPr>
        <xdr:cNvPr id="2" name="テキスト ボックス 1"/>
        <xdr:cNvSpPr txBox="1"/>
      </xdr:nvSpPr>
      <xdr:spPr>
        <a:xfrm>
          <a:off x="6772275" y="452437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mc:AlternateContent xmlns:mc="http://schemas.openxmlformats.org/markup-compatibility/2006">
    <mc:Choice xmlns:a14="http://schemas.microsoft.com/office/drawing/2010/main" Requires="a14">
      <xdr:twoCellAnchor editAs="oneCell">
        <xdr:from>
          <xdr:col>32</xdr:col>
          <xdr:colOff>66675</xdr:colOff>
          <xdr:row>40</xdr:row>
          <xdr:rowOff>28575</xdr:rowOff>
        </xdr:from>
        <xdr:to>
          <xdr:col>32</xdr:col>
          <xdr:colOff>390525</xdr:colOff>
          <xdr:row>41</xdr:row>
          <xdr:rowOff>219075</xdr:rowOff>
        </xdr:to>
        <xdr:sp macro="" textlink="">
          <xdr:nvSpPr>
            <xdr:cNvPr id="65538" name="Check Box 2" hidden="1">
              <a:extLst>
                <a:ext uri="{63B3BB69-23CF-44E3-9099-C40C66FF867C}">
                  <a14:compatExt spid="_x0000_s65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39</xdr:row>
      <xdr:rowOff>95250</xdr:rowOff>
    </xdr:from>
    <xdr:ext cx="891270" cy="259045"/>
    <xdr:sp macro="" textlink="">
      <xdr:nvSpPr>
        <xdr:cNvPr id="5" name="テキスト ボックス 4"/>
        <xdr:cNvSpPr txBox="1"/>
      </xdr:nvSpPr>
      <xdr:spPr>
        <a:xfrm>
          <a:off x="6772275" y="4810125"/>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twoCellAnchor>
    <xdr:from>
      <xdr:col>1</xdr:col>
      <xdr:colOff>47625</xdr:colOff>
      <xdr:row>0</xdr:row>
      <xdr:rowOff>552450</xdr:rowOff>
    </xdr:from>
    <xdr:to>
      <xdr:col>7</xdr:col>
      <xdr:colOff>149501</xdr:colOff>
      <xdr:row>2</xdr:row>
      <xdr:rowOff>69987</xdr:rowOff>
    </xdr:to>
    <xdr:sp macro="" textlink="">
      <xdr:nvSpPr>
        <xdr:cNvPr id="6" name="楕円 5"/>
        <xdr:cNvSpPr/>
      </xdr:nvSpPr>
      <xdr:spPr>
        <a:xfrm>
          <a:off x="266700" y="55245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228600</xdr:colOff>
          <xdr:row>8</xdr:row>
          <xdr:rowOff>66675</xdr:rowOff>
        </xdr:from>
        <xdr:to>
          <xdr:col>5</xdr:col>
          <xdr:colOff>533400</xdr:colOff>
          <xdr:row>10</xdr:row>
          <xdr:rowOff>28575</xdr:rowOff>
        </xdr:to>
        <xdr:sp macro="" textlink="">
          <xdr:nvSpPr>
            <xdr:cNvPr id="33801" name="Check Box 9" hidden="1">
              <a:extLst>
                <a:ext uri="{63B3BB69-23CF-44E3-9099-C40C66FF867C}">
                  <a14:compatExt spid="_x0000_s3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8</xdr:row>
          <xdr:rowOff>66675</xdr:rowOff>
        </xdr:from>
        <xdr:to>
          <xdr:col>7</xdr:col>
          <xdr:colOff>542925</xdr:colOff>
          <xdr:row>10</xdr:row>
          <xdr:rowOff>28575</xdr:rowOff>
        </xdr:to>
        <xdr:sp macro="" textlink="">
          <xdr:nvSpPr>
            <xdr:cNvPr id="33803" name="Check Box 11" hidden="1">
              <a:extLst>
                <a:ext uri="{63B3BB69-23CF-44E3-9099-C40C66FF867C}">
                  <a14:compatExt spid="_x0000_s3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44726</xdr:colOff>
      <xdr:row>3</xdr:row>
      <xdr:rowOff>69987</xdr:rowOff>
    </xdr:to>
    <xdr:sp macro="" textlink="">
      <xdr:nvSpPr>
        <xdr:cNvPr id="8" name="楕円 7"/>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266699</xdr:colOff>
      <xdr:row>9</xdr:row>
      <xdr:rowOff>47624</xdr:rowOff>
    </xdr:from>
    <xdr:to>
      <xdr:col>5</xdr:col>
      <xdr:colOff>647700</xdr:colOff>
      <xdr:row>10</xdr:row>
      <xdr:rowOff>171450</xdr:rowOff>
    </xdr:to>
    <xdr:sp macro="" textlink="">
      <xdr:nvSpPr>
        <xdr:cNvPr id="2" name="左中かっこ 1"/>
        <xdr:cNvSpPr/>
      </xdr:nvSpPr>
      <xdr:spPr>
        <a:xfrm>
          <a:off x="3086099" y="208597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266699</xdr:colOff>
      <xdr:row>24</xdr:row>
      <xdr:rowOff>47624</xdr:rowOff>
    </xdr:from>
    <xdr:to>
      <xdr:col>5</xdr:col>
      <xdr:colOff>647700</xdr:colOff>
      <xdr:row>25</xdr:row>
      <xdr:rowOff>171450</xdr:rowOff>
    </xdr:to>
    <xdr:sp macro="" textlink="">
      <xdr:nvSpPr>
        <xdr:cNvPr id="15" name="左中かっこ 14"/>
        <xdr:cNvSpPr/>
      </xdr:nvSpPr>
      <xdr:spPr>
        <a:xfrm>
          <a:off x="3086099" y="2257424"/>
          <a:ext cx="381001" cy="361951"/>
        </a:xfrm>
        <a:prstGeom prst="leftBrace">
          <a:avLst>
            <a:gd name="adj1" fmla="val 8232"/>
            <a:gd name="adj2" fmla="val 250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4</xdr:col>
          <xdr:colOff>238125</xdr:colOff>
          <xdr:row>7</xdr:row>
          <xdr:rowOff>285750</xdr:rowOff>
        </xdr:from>
        <xdr:to>
          <xdr:col>4</xdr:col>
          <xdr:colOff>542925</xdr:colOff>
          <xdr:row>9</xdr:row>
          <xdr:rowOff>19050</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xdr:row>
          <xdr:rowOff>200025</xdr:rowOff>
        </xdr:from>
        <xdr:to>
          <xdr:col>4</xdr:col>
          <xdr:colOff>542925</xdr:colOff>
          <xdr:row>10</xdr:row>
          <xdr:rowOff>19050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8</xdr:row>
          <xdr:rowOff>209550</xdr:rowOff>
        </xdr:from>
        <xdr:to>
          <xdr:col>6</xdr:col>
          <xdr:colOff>542925</xdr:colOff>
          <xdr:row>10</xdr:row>
          <xdr:rowOff>28575</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9</xdr:row>
          <xdr:rowOff>180975</xdr:rowOff>
        </xdr:from>
        <xdr:to>
          <xdr:col>6</xdr:col>
          <xdr:colOff>542925</xdr:colOff>
          <xdr:row>11</xdr:row>
          <xdr:rowOff>28575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7</xdr:row>
          <xdr:rowOff>285750</xdr:rowOff>
        </xdr:from>
        <xdr:to>
          <xdr:col>8</xdr:col>
          <xdr:colOff>542925</xdr:colOff>
          <xdr:row>9</xdr:row>
          <xdr:rowOff>19050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8</xdr:row>
          <xdr:rowOff>200025</xdr:rowOff>
        </xdr:from>
        <xdr:to>
          <xdr:col>8</xdr:col>
          <xdr:colOff>542925</xdr:colOff>
          <xdr:row>10</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714375</xdr:rowOff>
        </xdr:from>
        <xdr:to>
          <xdr:col>1</xdr:col>
          <xdr:colOff>485775</xdr:colOff>
          <xdr:row>12</xdr:row>
          <xdr:rowOff>1009650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590550</xdr:rowOff>
        </xdr:from>
        <xdr:to>
          <xdr:col>1</xdr:col>
          <xdr:colOff>485775</xdr:colOff>
          <xdr:row>14</xdr:row>
          <xdr:rowOff>885825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209550</xdr:rowOff>
        </xdr:from>
        <xdr:to>
          <xdr:col>1</xdr:col>
          <xdr:colOff>476250</xdr:colOff>
          <xdr:row>17</xdr:row>
          <xdr:rowOff>9525</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18</xdr:row>
          <xdr:rowOff>285750</xdr:rowOff>
        </xdr:from>
        <xdr:to>
          <xdr:col>1</xdr:col>
          <xdr:colOff>495300</xdr:colOff>
          <xdr:row>18</xdr:row>
          <xdr:rowOff>581025</xdr:rowOff>
        </xdr:to>
        <xdr:sp macro="" textlink="">
          <xdr:nvSpPr>
            <xdr:cNvPr id="26639" name="Check Box 15" hidden="1">
              <a:extLst>
                <a:ext uri="{63B3BB69-23CF-44E3-9099-C40C66FF867C}">
                  <a14:compatExt spid="_x0000_s26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695325</xdr:rowOff>
        </xdr:from>
        <xdr:to>
          <xdr:col>1</xdr:col>
          <xdr:colOff>485775</xdr:colOff>
          <xdr:row>20</xdr:row>
          <xdr:rowOff>990600</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342900</xdr:rowOff>
        </xdr:from>
        <xdr:to>
          <xdr:col>1</xdr:col>
          <xdr:colOff>485775</xdr:colOff>
          <xdr:row>27</xdr:row>
          <xdr:rowOff>666750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31</xdr:row>
          <xdr:rowOff>66675</xdr:rowOff>
        </xdr:from>
        <xdr:to>
          <xdr:col>1</xdr:col>
          <xdr:colOff>485775</xdr:colOff>
          <xdr:row>31</xdr:row>
          <xdr:rowOff>390525</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32</xdr:row>
          <xdr:rowOff>219075</xdr:rowOff>
        </xdr:from>
        <xdr:to>
          <xdr:col>1</xdr:col>
          <xdr:colOff>485775</xdr:colOff>
          <xdr:row>33</xdr:row>
          <xdr:rowOff>57150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952500</xdr:rowOff>
        </xdr:from>
        <xdr:to>
          <xdr:col>1</xdr:col>
          <xdr:colOff>485775</xdr:colOff>
          <xdr:row>29</xdr:row>
          <xdr:rowOff>1247775</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34</xdr:row>
          <xdr:rowOff>285750</xdr:rowOff>
        </xdr:from>
        <xdr:to>
          <xdr:col>1</xdr:col>
          <xdr:colOff>495300</xdr:colOff>
          <xdr:row>34</xdr:row>
          <xdr:rowOff>581025</xdr:rowOff>
        </xdr:to>
        <xdr:sp macro="" textlink="">
          <xdr:nvSpPr>
            <xdr:cNvPr id="26647" name="Check Box 23" hidden="1">
              <a:extLst>
                <a:ext uri="{63B3BB69-23CF-44E3-9099-C40C66FF867C}">
                  <a14:compatExt spid="_x0000_s26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23</xdr:row>
          <xdr:rowOff>200025</xdr:rowOff>
        </xdr:from>
        <xdr:to>
          <xdr:col>4</xdr:col>
          <xdr:colOff>542925</xdr:colOff>
          <xdr:row>25</xdr:row>
          <xdr:rowOff>47625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24</xdr:row>
          <xdr:rowOff>180975</xdr:rowOff>
        </xdr:from>
        <xdr:to>
          <xdr:col>6</xdr:col>
          <xdr:colOff>542925</xdr:colOff>
          <xdr:row>26</xdr:row>
          <xdr:rowOff>28575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22</xdr:row>
          <xdr:rowOff>180975</xdr:rowOff>
        </xdr:from>
        <xdr:to>
          <xdr:col>8</xdr:col>
          <xdr:colOff>542925</xdr:colOff>
          <xdr:row>24</xdr:row>
          <xdr:rowOff>28575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23</xdr:row>
          <xdr:rowOff>190500</xdr:rowOff>
        </xdr:from>
        <xdr:to>
          <xdr:col>8</xdr:col>
          <xdr:colOff>542925</xdr:colOff>
          <xdr:row>25</xdr:row>
          <xdr:rowOff>38100</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22</xdr:row>
          <xdr:rowOff>200025</xdr:rowOff>
        </xdr:from>
        <xdr:to>
          <xdr:col>4</xdr:col>
          <xdr:colOff>542925</xdr:colOff>
          <xdr:row>24</xdr:row>
          <xdr:rowOff>47625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23</xdr:row>
          <xdr:rowOff>180975</xdr:rowOff>
        </xdr:from>
        <xdr:to>
          <xdr:col>6</xdr:col>
          <xdr:colOff>542925</xdr:colOff>
          <xdr:row>25</xdr:row>
          <xdr:rowOff>28575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142875</xdr:colOff>
      <xdr:row>0</xdr:row>
      <xdr:rowOff>76200</xdr:rowOff>
    </xdr:from>
    <xdr:to>
      <xdr:col>3</xdr:col>
      <xdr:colOff>111401</xdr:colOff>
      <xdr:row>4</xdr:row>
      <xdr:rowOff>41412</xdr:rowOff>
    </xdr:to>
    <xdr:sp macro="" textlink="">
      <xdr:nvSpPr>
        <xdr:cNvPr id="30" name="楕円 29"/>
        <xdr:cNvSpPr/>
      </xdr:nvSpPr>
      <xdr:spPr>
        <a:xfrm>
          <a:off x="142875" y="7620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7</xdr:row>
          <xdr:rowOff>200025</xdr:rowOff>
        </xdr:from>
        <xdr:to>
          <xdr:col>2</xdr:col>
          <xdr:colOff>542925</xdr:colOff>
          <xdr:row>9</xdr:row>
          <xdr:rowOff>19050</xdr:rowOff>
        </xdr:to>
        <xdr:sp macro="" textlink="">
          <xdr:nvSpPr>
            <xdr:cNvPr id="46086" name="Check Box 6" hidden="1">
              <a:extLst>
                <a:ext uri="{63B3BB69-23CF-44E3-9099-C40C66FF867C}">
                  <a14:compatExt spid="_x0000_s46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8</xdr:row>
          <xdr:rowOff>200025</xdr:rowOff>
        </xdr:from>
        <xdr:to>
          <xdr:col>2</xdr:col>
          <xdr:colOff>542925</xdr:colOff>
          <xdr:row>10</xdr:row>
          <xdr:rowOff>19050</xdr:rowOff>
        </xdr:to>
        <xdr:sp macro="" textlink="">
          <xdr:nvSpPr>
            <xdr:cNvPr id="46087" name="Check Box 7" hidden="1">
              <a:extLst>
                <a:ext uri="{63B3BB69-23CF-44E3-9099-C40C66FF867C}">
                  <a14:compatExt spid="_x0000_s46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9</xdr:row>
          <xdr:rowOff>200025</xdr:rowOff>
        </xdr:from>
        <xdr:to>
          <xdr:col>2</xdr:col>
          <xdr:colOff>542925</xdr:colOff>
          <xdr:row>11</xdr:row>
          <xdr:rowOff>19050</xdr:rowOff>
        </xdr:to>
        <xdr:sp macro="" textlink="">
          <xdr:nvSpPr>
            <xdr:cNvPr id="46088" name="Check Box 8" hidden="1">
              <a:extLst>
                <a:ext uri="{63B3BB69-23CF-44E3-9099-C40C66FF867C}">
                  <a14:compatExt spid="_x0000_s4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xdr:row>
          <xdr:rowOff>200025</xdr:rowOff>
        </xdr:from>
        <xdr:to>
          <xdr:col>5</xdr:col>
          <xdr:colOff>542925</xdr:colOff>
          <xdr:row>9</xdr:row>
          <xdr:rowOff>19050</xdr:rowOff>
        </xdr:to>
        <xdr:sp macro="" textlink="">
          <xdr:nvSpPr>
            <xdr:cNvPr id="46089" name="Check Box 9" hidden="1">
              <a:extLst>
                <a:ext uri="{63B3BB69-23CF-44E3-9099-C40C66FF867C}">
                  <a14:compatExt spid="_x0000_s4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xdr:row>
          <xdr:rowOff>209550</xdr:rowOff>
        </xdr:from>
        <xdr:to>
          <xdr:col>5</xdr:col>
          <xdr:colOff>542925</xdr:colOff>
          <xdr:row>10</xdr:row>
          <xdr:rowOff>28575</xdr:rowOff>
        </xdr:to>
        <xdr:sp macro="" textlink="">
          <xdr:nvSpPr>
            <xdr:cNvPr id="46090" name="Check Box 10" hidden="1">
              <a:extLst>
                <a:ext uri="{63B3BB69-23CF-44E3-9099-C40C66FF867C}">
                  <a14:compatExt spid="_x0000_s4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200025</xdr:rowOff>
        </xdr:from>
        <xdr:to>
          <xdr:col>2</xdr:col>
          <xdr:colOff>542925</xdr:colOff>
          <xdr:row>18</xdr:row>
          <xdr:rowOff>19050</xdr:rowOff>
        </xdr:to>
        <xdr:sp macro="" textlink="">
          <xdr:nvSpPr>
            <xdr:cNvPr id="46091" name="Check Box 11" hidden="1">
              <a:extLst>
                <a:ext uri="{63B3BB69-23CF-44E3-9099-C40C66FF867C}">
                  <a14:compatExt spid="_x0000_s4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17</xdr:row>
          <xdr:rowOff>200025</xdr:rowOff>
        </xdr:from>
        <xdr:to>
          <xdr:col>2</xdr:col>
          <xdr:colOff>542925</xdr:colOff>
          <xdr:row>19</xdr:row>
          <xdr:rowOff>19050</xdr:rowOff>
        </xdr:to>
        <xdr:sp macro="" textlink="">
          <xdr:nvSpPr>
            <xdr:cNvPr id="46092" name="Check Box 12" hidden="1">
              <a:extLst>
                <a:ext uri="{63B3BB69-23CF-44E3-9099-C40C66FF867C}">
                  <a14:compatExt spid="_x0000_s4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18</xdr:row>
          <xdr:rowOff>200025</xdr:rowOff>
        </xdr:from>
        <xdr:to>
          <xdr:col>2</xdr:col>
          <xdr:colOff>542925</xdr:colOff>
          <xdr:row>20</xdr:row>
          <xdr:rowOff>19050</xdr:rowOff>
        </xdr:to>
        <xdr:sp macro="" textlink="">
          <xdr:nvSpPr>
            <xdr:cNvPr id="46093" name="Check Box 13" hidden="1">
              <a:extLst>
                <a:ext uri="{63B3BB69-23CF-44E3-9099-C40C66FF867C}">
                  <a14:compatExt spid="_x0000_s4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xdr:row>
          <xdr:rowOff>200025</xdr:rowOff>
        </xdr:from>
        <xdr:to>
          <xdr:col>2</xdr:col>
          <xdr:colOff>542925</xdr:colOff>
          <xdr:row>24</xdr:row>
          <xdr:rowOff>19050</xdr:rowOff>
        </xdr:to>
        <xdr:sp macro="" textlink="">
          <xdr:nvSpPr>
            <xdr:cNvPr id="46094" name="Check Box 14" hidden="1">
              <a:extLst>
                <a:ext uri="{63B3BB69-23CF-44E3-9099-C40C66FF867C}">
                  <a14:compatExt spid="_x0000_s4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168551</xdr:colOff>
      <xdr:row>3</xdr:row>
      <xdr:rowOff>69987</xdr:rowOff>
    </xdr:to>
    <xdr:sp macro="" textlink="">
      <xdr:nvSpPr>
        <xdr:cNvPr id="15" name="楕円 14"/>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29</xdr:row>
          <xdr:rowOff>228600</xdr:rowOff>
        </xdr:from>
        <xdr:to>
          <xdr:col>2</xdr:col>
          <xdr:colOff>180975</xdr:colOff>
          <xdr:row>30</xdr:row>
          <xdr:rowOff>285750</xdr:rowOff>
        </xdr:to>
        <xdr:sp macro="" textlink="">
          <xdr:nvSpPr>
            <xdr:cNvPr id="47113" name="Check Box 9" hidden="1">
              <a:extLst>
                <a:ext uri="{63B3BB69-23CF-44E3-9099-C40C66FF867C}">
                  <a14:compatExt spid="_x0000_s47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31</xdr:row>
          <xdr:rowOff>0</xdr:rowOff>
        </xdr:from>
        <xdr:to>
          <xdr:col>2</xdr:col>
          <xdr:colOff>180975</xdr:colOff>
          <xdr:row>31</xdr:row>
          <xdr:rowOff>295275</xdr:rowOff>
        </xdr:to>
        <xdr:sp macro="" textlink="">
          <xdr:nvSpPr>
            <xdr:cNvPr id="47114" name="Check Box 10" hidden="1">
              <a:extLst>
                <a:ext uri="{63B3BB69-23CF-44E3-9099-C40C66FF867C}">
                  <a14:compatExt spid="_x0000_s47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32</xdr:row>
          <xdr:rowOff>0</xdr:rowOff>
        </xdr:from>
        <xdr:to>
          <xdr:col>2</xdr:col>
          <xdr:colOff>180975</xdr:colOff>
          <xdr:row>32</xdr:row>
          <xdr:rowOff>295275</xdr:rowOff>
        </xdr:to>
        <xdr:sp macro="" textlink="">
          <xdr:nvSpPr>
            <xdr:cNvPr id="47115" name="Check Box 11" hidden="1">
              <a:extLst>
                <a:ext uri="{63B3BB69-23CF-44E3-9099-C40C66FF867C}">
                  <a14:compatExt spid="_x0000_s47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0</xdr:rowOff>
        </xdr:from>
        <xdr:to>
          <xdr:col>2</xdr:col>
          <xdr:colOff>352425</xdr:colOff>
          <xdr:row>22</xdr:row>
          <xdr:rowOff>304800</xdr:rowOff>
        </xdr:to>
        <xdr:sp macro="" textlink="">
          <xdr:nvSpPr>
            <xdr:cNvPr id="47116" name="Check Box 12" hidden="1">
              <a:extLst>
                <a:ext uri="{63B3BB69-23CF-44E3-9099-C40C66FF867C}">
                  <a14:compatExt spid="_x0000_s47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23</xdr:row>
          <xdr:rowOff>0</xdr:rowOff>
        </xdr:from>
        <xdr:to>
          <xdr:col>3</xdr:col>
          <xdr:colOff>9525</xdr:colOff>
          <xdr:row>24</xdr:row>
          <xdr:rowOff>9525</xdr:rowOff>
        </xdr:to>
        <xdr:sp macro="" textlink="">
          <xdr:nvSpPr>
            <xdr:cNvPr id="47117" name="Check Box 13" hidden="1">
              <a:extLst>
                <a:ext uri="{63B3BB69-23CF-44E3-9099-C40C66FF867C}">
                  <a14:compatExt spid="_x0000_s47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24</xdr:row>
          <xdr:rowOff>9525</xdr:rowOff>
        </xdr:from>
        <xdr:to>
          <xdr:col>3</xdr:col>
          <xdr:colOff>0</xdr:colOff>
          <xdr:row>25</xdr:row>
          <xdr:rowOff>19050</xdr:rowOff>
        </xdr:to>
        <xdr:sp macro="" textlink="">
          <xdr:nvSpPr>
            <xdr:cNvPr id="47118" name="Check Box 14" hidden="1">
              <a:extLst>
                <a:ext uri="{63B3BB69-23CF-44E3-9099-C40C66FF867C}">
                  <a14:compatExt spid="_x0000_s47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0</xdr:rowOff>
        </xdr:from>
        <xdr:to>
          <xdr:col>3</xdr:col>
          <xdr:colOff>0</xdr:colOff>
          <xdr:row>26</xdr:row>
          <xdr:rowOff>9525</xdr:rowOff>
        </xdr:to>
        <xdr:sp macro="" textlink="">
          <xdr:nvSpPr>
            <xdr:cNvPr id="47119" name="Check Box 15" hidden="1">
              <a:extLst>
                <a:ext uri="{63B3BB69-23CF-44E3-9099-C40C66FF867C}">
                  <a14:compatExt spid="_x0000_s47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25</xdr:row>
          <xdr:rowOff>304800</xdr:rowOff>
        </xdr:from>
        <xdr:to>
          <xdr:col>3</xdr:col>
          <xdr:colOff>0</xdr:colOff>
          <xdr:row>27</xdr:row>
          <xdr:rowOff>0</xdr:rowOff>
        </xdr:to>
        <xdr:sp macro="" textlink="">
          <xdr:nvSpPr>
            <xdr:cNvPr id="47121" name="Check Box 17" hidden="1">
              <a:extLst>
                <a:ext uri="{63B3BB69-23CF-44E3-9099-C40C66FF867C}">
                  <a14:compatExt spid="_x0000_s47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625751</xdr:colOff>
      <xdr:row>3</xdr:row>
      <xdr:rowOff>69987</xdr:rowOff>
    </xdr:to>
    <xdr:sp macro="" textlink="">
      <xdr:nvSpPr>
        <xdr:cNvPr id="14" name="楕円 13"/>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48133" name="Check Box 5" hidden="1">
              <a:extLst>
                <a:ext uri="{63B3BB69-23CF-44E3-9099-C40C66FF867C}">
                  <a14:compatExt spid="_x0000_s48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48134" name="Check Box 6" hidden="1">
              <a:extLst>
                <a:ext uri="{63B3BB69-23CF-44E3-9099-C40C66FF867C}">
                  <a14:compatExt spid="_x0000_s48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48135" name="Check Box 7" hidden="1">
              <a:extLst>
                <a:ext uri="{63B3BB69-23CF-44E3-9099-C40C66FF867C}">
                  <a14:compatExt spid="_x0000_s48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48136" name="Check Box 8" hidden="1">
              <a:extLst>
                <a:ext uri="{63B3BB69-23CF-44E3-9099-C40C66FF867C}">
                  <a14:compatExt spid="_x0000_s48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48137" name="Check Box 9" hidden="1">
              <a:extLst>
                <a:ext uri="{63B3BB69-23CF-44E3-9099-C40C66FF867C}">
                  <a14:compatExt spid="_x0000_s48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33</xdr:row>
          <xdr:rowOff>0</xdr:rowOff>
        </xdr:from>
        <xdr:to>
          <xdr:col>2</xdr:col>
          <xdr:colOff>523875</xdr:colOff>
          <xdr:row>34</xdr:row>
          <xdr:rowOff>9525</xdr:rowOff>
        </xdr:to>
        <xdr:sp macro="" textlink="">
          <xdr:nvSpPr>
            <xdr:cNvPr id="48138" name="Check Box 10" hidden="1">
              <a:extLst>
                <a:ext uri="{63B3BB69-23CF-44E3-9099-C40C66FF867C}">
                  <a14:compatExt spid="_x0000_s48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34</xdr:row>
          <xdr:rowOff>0</xdr:rowOff>
        </xdr:from>
        <xdr:to>
          <xdr:col>2</xdr:col>
          <xdr:colOff>523875</xdr:colOff>
          <xdr:row>35</xdr:row>
          <xdr:rowOff>9525</xdr:rowOff>
        </xdr:to>
        <xdr:sp macro="" textlink="">
          <xdr:nvSpPr>
            <xdr:cNvPr id="48139" name="Check Box 11" hidden="1">
              <a:extLst>
                <a:ext uri="{63B3BB69-23CF-44E3-9099-C40C66FF867C}">
                  <a14:compatExt spid="_x0000_s48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168551</xdr:colOff>
      <xdr:row>3</xdr:row>
      <xdr:rowOff>69987</xdr:rowOff>
    </xdr:to>
    <xdr:sp macro="" textlink="">
      <xdr:nvSpPr>
        <xdr:cNvPr id="13" name="楕円 12"/>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9</xdr:row>
          <xdr:rowOff>66675</xdr:rowOff>
        </xdr:from>
        <xdr:to>
          <xdr:col>1</xdr:col>
          <xdr:colOff>457200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11</xdr:row>
          <xdr:rowOff>0</xdr:rowOff>
        </xdr:from>
        <xdr:to>
          <xdr:col>1</xdr:col>
          <xdr:colOff>457200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466725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168551</xdr:colOff>
      <xdr:row>3</xdr:row>
      <xdr:rowOff>69987</xdr:rowOff>
    </xdr:to>
    <xdr:sp macro="" textlink="">
      <xdr:nvSpPr>
        <xdr:cNvPr id="5" name="楕円 4"/>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238125</xdr:colOff>
          <xdr:row>19</xdr:row>
          <xdr:rowOff>304800</xdr:rowOff>
        </xdr:from>
        <xdr:to>
          <xdr:col>2</xdr:col>
          <xdr:colOff>542925</xdr:colOff>
          <xdr:row>21</xdr:row>
          <xdr:rowOff>38100</xdr:rowOff>
        </xdr:to>
        <xdr:sp macro="" textlink="">
          <xdr:nvSpPr>
            <xdr:cNvPr id="56325" name="Check Box 5" hidden="1">
              <a:extLst>
                <a:ext uri="{63B3BB69-23CF-44E3-9099-C40C66FF867C}">
                  <a14:compatExt spid="_x0000_s56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20</xdr:row>
          <xdr:rowOff>266700</xdr:rowOff>
        </xdr:from>
        <xdr:to>
          <xdr:col>2</xdr:col>
          <xdr:colOff>542925</xdr:colOff>
          <xdr:row>22</xdr:row>
          <xdr:rowOff>38100</xdr:rowOff>
        </xdr:to>
        <xdr:sp macro="" textlink="">
          <xdr:nvSpPr>
            <xdr:cNvPr id="56326" name="Check Box 6" hidden="1">
              <a:extLst>
                <a:ext uri="{63B3BB69-23CF-44E3-9099-C40C66FF867C}">
                  <a14:compatExt spid="_x0000_s56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xdr:row>
          <xdr:rowOff>266700</xdr:rowOff>
        </xdr:from>
        <xdr:to>
          <xdr:col>2</xdr:col>
          <xdr:colOff>542925</xdr:colOff>
          <xdr:row>23</xdr:row>
          <xdr:rowOff>38100</xdr:rowOff>
        </xdr:to>
        <xdr:sp macro="" textlink="">
          <xdr:nvSpPr>
            <xdr:cNvPr id="56327" name="Check Box 7" hidden="1">
              <a:extLst>
                <a:ext uri="{63B3BB69-23CF-44E3-9099-C40C66FF867C}">
                  <a14:compatExt spid="_x0000_s56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209550</xdr:rowOff>
        </xdr:from>
        <xdr:to>
          <xdr:col>2</xdr:col>
          <xdr:colOff>542925</xdr:colOff>
          <xdr:row>12</xdr:row>
          <xdr:rowOff>38100</xdr:rowOff>
        </xdr:to>
        <xdr:sp macro="" textlink="">
          <xdr:nvSpPr>
            <xdr:cNvPr id="56328" name="Check Box 8" hidden="1">
              <a:extLst>
                <a:ext uri="{63B3BB69-23CF-44E3-9099-C40C66FF867C}">
                  <a14:compatExt spid="_x0000_s56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228600</xdr:rowOff>
        </xdr:from>
        <xdr:to>
          <xdr:col>2</xdr:col>
          <xdr:colOff>542925</xdr:colOff>
          <xdr:row>15</xdr:row>
          <xdr:rowOff>57150</xdr:rowOff>
        </xdr:to>
        <xdr:sp macro="" textlink="">
          <xdr:nvSpPr>
            <xdr:cNvPr id="56329" name="Check Box 9" hidden="1">
              <a:extLst>
                <a:ext uri="{63B3BB69-23CF-44E3-9099-C40C66FF867C}">
                  <a14:compatExt spid="_x0000_s56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16</xdr:row>
          <xdr:rowOff>209550</xdr:rowOff>
        </xdr:from>
        <xdr:to>
          <xdr:col>2</xdr:col>
          <xdr:colOff>542925</xdr:colOff>
          <xdr:row>18</xdr:row>
          <xdr:rowOff>38100</xdr:rowOff>
        </xdr:to>
        <xdr:sp macro="" textlink="">
          <xdr:nvSpPr>
            <xdr:cNvPr id="56330" name="Check Box 10" hidden="1">
              <a:extLst>
                <a:ext uri="{63B3BB69-23CF-44E3-9099-C40C66FF867C}">
                  <a14:compatExt spid="_x0000_s56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xdr:rowOff>
        </xdr:from>
        <xdr:to>
          <xdr:col>1</xdr:col>
          <xdr:colOff>485775</xdr:colOff>
          <xdr:row>9</xdr:row>
          <xdr:rowOff>9525</xdr:rowOff>
        </xdr:to>
        <xdr:sp macro="" textlink="">
          <xdr:nvSpPr>
            <xdr:cNvPr id="56331" name="Check Box 11" hidden="1">
              <a:extLst>
                <a:ext uri="{63B3BB69-23CF-44E3-9099-C40C66FF867C}">
                  <a14:compatExt spid="_x0000_s56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168551</xdr:colOff>
      <xdr:row>3</xdr:row>
      <xdr:rowOff>69987</xdr:rowOff>
    </xdr:to>
    <xdr:sp macro="" textlink="">
      <xdr:nvSpPr>
        <xdr:cNvPr id="9" name="楕円 8"/>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7</xdr:row>
          <xdr:rowOff>28575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9</xdr:row>
          <xdr:rowOff>28575</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8</xdr:row>
          <xdr:rowOff>28575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10</xdr:row>
          <xdr:rowOff>28575</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11</xdr:row>
          <xdr:rowOff>28575</xdr:rowOff>
        </xdr:to>
        <xdr:sp macro="" textlink="">
          <xdr:nvSpPr>
            <xdr:cNvPr id="14345" name="Check Box 9" hidden="1">
              <a:extLst>
                <a:ext uri="{63B3BB69-23CF-44E3-9099-C40C66FF867C}">
                  <a14:compatExt spid="_x0000_s14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12</xdr:row>
          <xdr:rowOff>28575</xdr:rowOff>
        </xdr:to>
        <xdr:sp macro="" textlink="">
          <xdr:nvSpPr>
            <xdr:cNvPr id="14346" name="Check Box 10" hidden="1">
              <a:extLst>
                <a:ext uri="{63B3BB69-23CF-44E3-9099-C40C66FF867C}">
                  <a14:compatExt spid="_x0000_s14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13</xdr:row>
          <xdr:rowOff>28575</xdr:rowOff>
        </xdr:to>
        <xdr:sp macro="" textlink="">
          <xdr:nvSpPr>
            <xdr:cNvPr id="14347" name="Check Box 11" hidden="1">
              <a:extLst>
                <a:ext uri="{63B3BB69-23CF-44E3-9099-C40C66FF867C}">
                  <a14:compatExt spid="_x0000_s14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0</xdr:rowOff>
        </xdr:from>
        <xdr:to>
          <xdr:col>1</xdr:col>
          <xdr:colOff>381000</xdr:colOff>
          <xdr:row>14</xdr:row>
          <xdr:rowOff>28575</xdr:rowOff>
        </xdr:to>
        <xdr:sp macro="" textlink="">
          <xdr:nvSpPr>
            <xdr:cNvPr id="14348" name="Check Box 12" hidden="1">
              <a:extLst>
                <a:ext uri="{63B3BB69-23CF-44E3-9099-C40C66FF867C}">
                  <a14:compatExt spid="_x0000_s14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0</xdr:rowOff>
        </xdr:from>
        <xdr:to>
          <xdr:col>1</xdr:col>
          <xdr:colOff>381000</xdr:colOff>
          <xdr:row>15</xdr:row>
          <xdr:rowOff>28575</xdr:rowOff>
        </xdr:to>
        <xdr:sp macro="" textlink="">
          <xdr:nvSpPr>
            <xdr:cNvPr id="14349" name="Check Box 13" hidden="1">
              <a:extLst>
                <a:ext uri="{63B3BB69-23CF-44E3-9099-C40C66FF867C}">
                  <a14:compatExt spid="_x0000_s14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0</xdr:rowOff>
        </xdr:from>
        <xdr:to>
          <xdr:col>1</xdr:col>
          <xdr:colOff>381000</xdr:colOff>
          <xdr:row>16</xdr:row>
          <xdr:rowOff>28575</xdr:rowOff>
        </xdr:to>
        <xdr:sp macro="" textlink="">
          <xdr:nvSpPr>
            <xdr:cNvPr id="14350" name="Check Box 14" hidden="1">
              <a:extLst>
                <a:ext uri="{63B3BB69-23CF-44E3-9099-C40C66FF867C}">
                  <a14:compatExt spid="_x0000_s14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17</xdr:row>
          <xdr:rowOff>28575</xdr:rowOff>
        </xdr:to>
        <xdr:sp macro="" textlink="">
          <xdr:nvSpPr>
            <xdr:cNvPr id="14351" name="Check Box 15" hidden="1">
              <a:extLst>
                <a:ext uri="{63B3BB69-23CF-44E3-9099-C40C66FF867C}">
                  <a14:compatExt spid="_x0000_s14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0</xdr:rowOff>
        </xdr:from>
        <xdr:to>
          <xdr:col>1</xdr:col>
          <xdr:colOff>381000</xdr:colOff>
          <xdr:row>18</xdr:row>
          <xdr:rowOff>28575</xdr:rowOff>
        </xdr:to>
        <xdr:sp macro="" textlink="">
          <xdr:nvSpPr>
            <xdr:cNvPr id="14352" name="Check Box 16" hidden="1">
              <a:extLst>
                <a:ext uri="{63B3BB69-23CF-44E3-9099-C40C66FF867C}">
                  <a14:compatExt spid="_x0000_s14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0</xdr:rowOff>
        </xdr:from>
        <xdr:to>
          <xdr:col>1</xdr:col>
          <xdr:colOff>381000</xdr:colOff>
          <xdr:row>19</xdr:row>
          <xdr:rowOff>28575</xdr:rowOff>
        </xdr:to>
        <xdr:sp macro="" textlink="">
          <xdr:nvSpPr>
            <xdr:cNvPr id="14353" name="Check Box 17" hidden="1">
              <a:extLst>
                <a:ext uri="{63B3BB69-23CF-44E3-9099-C40C66FF867C}">
                  <a14:compatExt spid="_x0000_s14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1</xdr:col>
          <xdr:colOff>381000</xdr:colOff>
          <xdr:row>20</xdr:row>
          <xdr:rowOff>28575</xdr:rowOff>
        </xdr:to>
        <xdr:sp macro="" textlink="">
          <xdr:nvSpPr>
            <xdr:cNvPr id="14354" name="Check Box 18" hidden="1">
              <a:extLst>
                <a:ext uri="{63B3BB69-23CF-44E3-9099-C40C66FF867C}">
                  <a14:compatExt spid="_x0000_s14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0</xdr:rowOff>
        </xdr:from>
        <xdr:to>
          <xdr:col>1</xdr:col>
          <xdr:colOff>381000</xdr:colOff>
          <xdr:row>21</xdr:row>
          <xdr:rowOff>28575</xdr:rowOff>
        </xdr:to>
        <xdr:sp macro="" textlink="">
          <xdr:nvSpPr>
            <xdr:cNvPr id="14355" name="Check Box 19" hidden="1">
              <a:extLst>
                <a:ext uri="{63B3BB69-23CF-44E3-9099-C40C66FF867C}">
                  <a14:compatExt spid="_x0000_s14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23</xdr:row>
          <xdr:rowOff>28575</xdr:rowOff>
        </xdr:to>
        <xdr:sp macro="" textlink="">
          <xdr:nvSpPr>
            <xdr:cNvPr id="14356" name="Check Box 20" hidden="1">
              <a:extLst>
                <a:ext uri="{63B3BB69-23CF-44E3-9099-C40C66FF867C}">
                  <a14:compatExt spid="_x0000_s14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24</xdr:row>
          <xdr:rowOff>28575</xdr:rowOff>
        </xdr:to>
        <xdr:sp macro="" textlink="">
          <xdr:nvSpPr>
            <xdr:cNvPr id="14357" name="Check Box 21" hidden="1">
              <a:extLst>
                <a:ext uri="{63B3BB69-23CF-44E3-9099-C40C66FF867C}">
                  <a14:compatExt spid="_x0000_s14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85725</xdr:rowOff>
        </xdr:from>
        <xdr:to>
          <xdr:col>1</xdr:col>
          <xdr:colOff>381000</xdr:colOff>
          <xdr:row>24</xdr:row>
          <xdr:rowOff>314325</xdr:rowOff>
        </xdr:to>
        <xdr:sp macro="" textlink="">
          <xdr:nvSpPr>
            <xdr:cNvPr id="14358" name="Check Box 22" hidden="1">
              <a:extLst>
                <a:ext uri="{63B3BB69-23CF-44E3-9099-C40C66FF867C}">
                  <a14:compatExt spid="_x0000_s143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57150</xdr:rowOff>
        </xdr:from>
        <xdr:to>
          <xdr:col>1</xdr:col>
          <xdr:colOff>381000</xdr:colOff>
          <xdr:row>25</xdr:row>
          <xdr:rowOff>295275</xdr:rowOff>
        </xdr:to>
        <xdr:sp macro="" textlink="">
          <xdr:nvSpPr>
            <xdr:cNvPr id="14359" name="Check Box 23" hidden="1">
              <a:extLst>
                <a:ext uri="{63B3BB69-23CF-44E3-9099-C40C66FF867C}">
                  <a14:compatExt spid="_x0000_s14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27</xdr:row>
          <xdr:rowOff>28575</xdr:rowOff>
        </xdr:to>
        <xdr:sp macro="" textlink="">
          <xdr:nvSpPr>
            <xdr:cNvPr id="14360" name="Check Box 24" hidden="1">
              <a:extLst>
                <a:ext uri="{63B3BB69-23CF-44E3-9099-C40C66FF867C}">
                  <a14:compatExt spid="_x0000_s14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28</xdr:row>
          <xdr:rowOff>28575</xdr:rowOff>
        </xdr:to>
        <xdr:sp macro="" textlink="">
          <xdr:nvSpPr>
            <xdr:cNvPr id="14361" name="Check Box 25" hidden="1">
              <a:extLst>
                <a:ext uri="{63B3BB69-23CF-44E3-9099-C40C66FF867C}">
                  <a14:compatExt spid="_x0000_s14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76200</xdr:rowOff>
        </xdr:from>
        <xdr:to>
          <xdr:col>1</xdr:col>
          <xdr:colOff>381000</xdr:colOff>
          <xdr:row>29</xdr:row>
          <xdr:rowOff>314325</xdr:rowOff>
        </xdr:to>
        <xdr:sp macro="" textlink="">
          <xdr:nvSpPr>
            <xdr:cNvPr id="14362" name="Check Box 26" hidden="1">
              <a:extLst>
                <a:ext uri="{63B3BB69-23CF-44E3-9099-C40C66FF867C}">
                  <a14:compatExt spid="_x0000_s14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0</xdr:rowOff>
        </xdr:from>
        <xdr:to>
          <xdr:col>1</xdr:col>
          <xdr:colOff>381000</xdr:colOff>
          <xdr:row>32</xdr:row>
          <xdr:rowOff>28575</xdr:rowOff>
        </xdr:to>
        <xdr:sp macro="" textlink="">
          <xdr:nvSpPr>
            <xdr:cNvPr id="14363" name="Check Box 27" hidden="1">
              <a:extLst>
                <a:ext uri="{63B3BB69-23CF-44E3-9099-C40C66FF867C}">
                  <a14:compatExt spid="_x0000_s14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0</xdr:rowOff>
        </xdr:from>
        <xdr:to>
          <xdr:col>1</xdr:col>
          <xdr:colOff>381000</xdr:colOff>
          <xdr:row>33</xdr:row>
          <xdr:rowOff>28575</xdr:rowOff>
        </xdr:to>
        <xdr:sp macro="" textlink="">
          <xdr:nvSpPr>
            <xdr:cNvPr id="14364" name="Check Box 28" hidden="1">
              <a:extLst>
                <a:ext uri="{63B3BB69-23CF-44E3-9099-C40C66FF867C}">
                  <a14:compatExt spid="_x0000_s143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0</xdr:rowOff>
        </xdr:from>
        <xdr:to>
          <xdr:col>1</xdr:col>
          <xdr:colOff>381000</xdr:colOff>
          <xdr:row>34</xdr:row>
          <xdr:rowOff>28575</xdr:rowOff>
        </xdr:to>
        <xdr:sp macro="" textlink="">
          <xdr:nvSpPr>
            <xdr:cNvPr id="14365" name="Check Box 29" hidden="1">
              <a:extLst>
                <a:ext uri="{63B3BB69-23CF-44E3-9099-C40C66FF867C}">
                  <a14:compatExt spid="_x0000_s14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0</xdr:rowOff>
        </xdr:from>
        <xdr:to>
          <xdr:col>1</xdr:col>
          <xdr:colOff>381000</xdr:colOff>
          <xdr:row>35</xdr:row>
          <xdr:rowOff>28575</xdr:rowOff>
        </xdr:to>
        <xdr:sp macro="" textlink="">
          <xdr:nvSpPr>
            <xdr:cNvPr id="14366" name="Check Box 30" hidden="1">
              <a:extLst>
                <a:ext uri="{63B3BB69-23CF-44E3-9099-C40C66FF867C}">
                  <a14:compatExt spid="_x0000_s14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0</xdr:rowOff>
        </xdr:from>
        <xdr:to>
          <xdr:col>1</xdr:col>
          <xdr:colOff>381000</xdr:colOff>
          <xdr:row>36</xdr:row>
          <xdr:rowOff>28575</xdr:rowOff>
        </xdr:to>
        <xdr:sp macro="" textlink="">
          <xdr:nvSpPr>
            <xdr:cNvPr id="14367" name="Check Box 31" hidden="1">
              <a:extLst>
                <a:ext uri="{63B3BB69-23CF-44E3-9099-C40C66FF867C}">
                  <a14:compatExt spid="_x0000_s1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36</xdr:row>
          <xdr:rowOff>0</xdr:rowOff>
        </xdr:from>
        <xdr:to>
          <xdr:col>1</xdr:col>
          <xdr:colOff>381000</xdr:colOff>
          <xdr:row>37</xdr:row>
          <xdr:rowOff>28575</xdr:rowOff>
        </xdr:to>
        <xdr:sp macro="" textlink="">
          <xdr:nvSpPr>
            <xdr:cNvPr id="14368" name="Check Box 32" hidden="1">
              <a:extLst>
                <a:ext uri="{63B3BB69-23CF-44E3-9099-C40C66FF867C}">
                  <a14:compatExt spid="_x0000_s1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0</xdr:rowOff>
        </xdr:from>
        <xdr:to>
          <xdr:col>1</xdr:col>
          <xdr:colOff>381000</xdr:colOff>
          <xdr:row>38</xdr:row>
          <xdr:rowOff>28575</xdr:rowOff>
        </xdr:to>
        <xdr:sp macro="" textlink="">
          <xdr:nvSpPr>
            <xdr:cNvPr id="14369" name="Check Box 33" hidden="1">
              <a:extLst>
                <a:ext uri="{63B3BB69-23CF-44E3-9099-C40C66FF867C}">
                  <a14:compatExt spid="_x0000_s1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0</xdr:rowOff>
        </xdr:from>
        <xdr:to>
          <xdr:col>1</xdr:col>
          <xdr:colOff>381000</xdr:colOff>
          <xdr:row>39</xdr:row>
          <xdr:rowOff>28575</xdr:rowOff>
        </xdr:to>
        <xdr:sp macro="" textlink="">
          <xdr:nvSpPr>
            <xdr:cNvPr id="14370" name="Check Box 34" hidden="1">
              <a:extLst>
                <a:ext uri="{63B3BB69-23CF-44E3-9099-C40C66FF867C}">
                  <a14:compatExt spid="_x0000_s1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0</xdr:rowOff>
        </xdr:from>
        <xdr:to>
          <xdr:col>1</xdr:col>
          <xdr:colOff>381000</xdr:colOff>
          <xdr:row>40</xdr:row>
          <xdr:rowOff>28575</xdr:rowOff>
        </xdr:to>
        <xdr:sp macro="" textlink="">
          <xdr:nvSpPr>
            <xdr:cNvPr id="14371" name="Check Box 35" hidden="1">
              <a:extLst>
                <a:ext uri="{63B3BB69-23CF-44E3-9099-C40C66FF867C}">
                  <a14:compatExt spid="_x0000_s1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0</xdr:rowOff>
        </xdr:from>
        <xdr:to>
          <xdr:col>1</xdr:col>
          <xdr:colOff>381000</xdr:colOff>
          <xdr:row>41</xdr:row>
          <xdr:rowOff>28575</xdr:rowOff>
        </xdr:to>
        <xdr:sp macro="" textlink="">
          <xdr:nvSpPr>
            <xdr:cNvPr id="14372" name="Check Box 36" hidden="1">
              <a:extLst>
                <a:ext uri="{63B3BB69-23CF-44E3-9099-C40C66FF867C}">
                  <a14:compatExt spid="_x0000_s1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0</xdr:rowOff>
        </xdr:from>
        <xdr:to>
          <xdr:col>1</xdr:col>
          <xdr:colOff>381000</xdr:colOff>
          <xdr:row>42</xdr:row>
          <xdr:rowOff>28575</xdr:rowOff>
        </xdr:to>
        <xdr:sp macro="" textlink="">
          <xdr:nvSpPr>
            <xdr:cNvPr id="14373" name="Check Box 37" hidden="1">
              <a:extLst>
                <a:ext uri="{63B3BB69-23CF-44E3-9099-C40C66FF867C}">
                  <a14:compatExt spid="_x0000_s1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0</xdr:rowOff>
        </xdr:from>
        <xdr:to>
          <xdr:col>1</xdr:col>
          <xdr:colOff>381000</xdr:colOff>
          <xdr:row>43</xdr:row>
          <xdr:rowOff>28575</xdr:rowOff>
        </xdr:to>
        <xdr:sp macro="" textlink="">
          <xdr:nvSpPr>
            <xdr:cNvPr id="14374" name="Check Box 38" hidden="1">
              <a:extLst>
                <a:ext uri="{63B3BB69-23CF-44E3-9099-C40C66FF867C}">
                  <a14:compatExt spid="_x0000_s1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0</xdr:rowOff>
        </xdr:from>
        <xdr:to>
          <xdr:col>1</xdr:col>
          <xdr:colOff>381000</xdr:colOff>
          <xdr:row>45</xdr:row>
          <xdr:rowOff>28575</xdr:rowOff>
        </xdr:to>
        <xdr:sp macro="" textlink="">
          <xdr:nvSpPr>
            <xdr:cNvPr id="14375" name="Check Box 39" hidden="1">
              <a:extLst>
                <a:ext uri="{63B3BB69-23CF-44E3-9099-C40C66FF867C}">
                  <a14:compatExt spid="_x0000_s1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0</xdr:rowOff>
        </xdr:from>
        <xdr:to>
          <xdr:col>1</xdr:col>
          <xdr:colOff>381000</xdr:colOff>
          <xdr:row>44</xdr:row>
          <xdr:rowOff>28575</xdr:rowOff>
        </xdr:to>
        <xdr:sp macro="" textlink="">
          <xdr:nvSpPr>
            <xdr:cNvPr id="14376" name="Check Box 40" hidden="1">
              <a:extLst>
                <a:ext uri="{63B3BB69-23CF-44E3-9099-C40C66FF867C}">
                  <a14:compatExt spid="_x0000_s1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149088</xdr:colOff>
      <xdr:row>0</xdr:row>
      <xdr:rowOff>74544</xdr:rowOff>
    </xdr:from>
    <xdr:to>
      <xdr:col>18</xdr:col>
      <xdr:colOff>712305</xdr:colOff>
      <xdr:row>4</xdr:row>
      <xdr:rowOff>82826</xdr:rowOff>
    </xdr:to>
    <xdr:sp macro="" textlink="">
      <xdr:nvSpPr>
        <xdr:cNvPr id="38" name="楕円 37"/>
        <xdr:cNvSpPr/>
      </xdr:nvSpPr>
      <xdr:spPr>
        <a:xfrm>
          <a:off x="4547153" y="74544"/>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430696</xdr:colOff>
      <xdr:row>13</xdr:row>
      <xdr:rowOff>132522</xdr:rowOff>
    </xdr:from>
    <xdr:to>
      <xdr:col>10</xdr:col>
      <xdr:colOff>571500</xdr:colOff>
      <xdr:row>18</xdr:row>
      <xdr:rowOff>463821</xdr:rowOff>
    </xdr:to>
    <xdr:sp macro="" textlink="">
      <xdr:nvSpPr>
        <xdr:cNvPr id="5" name="角丸四角形 4"/>
        <xdr:cNvSpPr/>
      </xdr:nvSpPr>
      <xdr:spPr>
        <a:xfrm>
          <a:off x="7247283" y="3337892"/>
          <a:ext cx="2890630" cy="1358342"/>
        </a:xfrm>
        <a:prstGeom prst="roundRect">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絶対必要配置職員数を</a:t>
          </a:r>
          <a:endParaRPr kumimoji="1" lang="en-US" altLang="ja-JP" sz="1400" b="1"/>
        </a:p>
        <a:p>
          <a:pPr algn="l"/>
          <a:r>
            <a:rPr kumimoji="1" lang="ja-JP" altLang="en-US" sz="1400" b="1"/>
            <a:t>満たしていることが必要な</a:t>
          </a:r>
          <a:endParaRPr kumimoji="1" lang="en-US" altLang="ja-JP" sz="1400" b="1"/>
        </a:p>
        <a:p>
          <a:pPr algn="l"/>
          <a:r>
            <a:rPr kumimoji="1" lang="ja-JP" altLang="en-US" sz="1400" b="1"/>
            <a:t>加算項目です。</a:t>
          </a:r>
        </a:p>
      </xdr:txBody>
    </xdr:sp>
    <xdr:clientData/>
  </xdr:twoCellAnchor>
  <xdr:twoCellAnchor>
    <xdr:from>
      <xdr:col>5</xdr:col>
      <xdr:colOff>21036</xdr:colOff>
      <xdr:row>14</xdr:row>
      <xdr:rowOff>45866</xdr:rowOff>
    </xdr:from>
    <xdr:to>
      <xdr:col>6</xdr:col>
      <xdr:colOff>454319</xdr:colOff>
      <xdr:row>15</xdr:row>
      <xdr:rowOff>37583</xdr:rowOff>
    </xdr:to>
    <xdr:sp macro="" textlink="">
      <xdr:nvSpPr>
        <xdr:cNvPr id="6" name="左矢印 5"/>
        <xdr:cNvSpPr/>
      </xdr:nvSpPr>
      <xdr:spPr>
        <a:xfrm rot="952727">
          <a:off x="6150166" y="3491431"/>
          <a:ext cx="11207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66261</xdr:colOff>
      <xdr:row>17</xdr:row>
      <xdr:rowOff>44725</xdr:rowOff>
    </xdr:from>
    <xdr:to>
      <xdr:col>6</xdr:col>
      <xdr:colOff>417444</xdr:colOff>
      <xdr:row>18</xdr:row>
      <xdr:rowOff>36443</xdr:rowOff>
    </xdr:to>
    <xdr:sp macro="" textlink="">
      <xdr:nvSpPr>
        <xdr:cNvPr id="7" name="左矢印 6"/>
        <xdr:cNvSpPr/>
      </xdr:nvSpPr>
      <xdr:spPr>
        <a:xfrm>
          <a:off x="6195391" y="3970682"/>
          <a:ext cx="1038640"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205657</xdr:colOff>
      <xdr:row>19</xdr:row>
      <xdr:rowOff>210725</xdr:rowOff>
    </xdr:from>
    <xdr:to>
      <xdr:col>6</xdr:col>
      <xdr:colOff>598460</xdr:colOff>
      <xdr:row>21</xdr:row>
      <xdr:rowOff>69920</xdr:rowOff>
    </xdr:to>
    <xdr:sp macro="" textlink="">
      <xdr:nvSpPr>
        <xdr:cNvPr id="8" name="左矢印 7"/>
        <xdr:cNvSpPr/>
      </xdr:nvSpPr>
      <xdr:spPr>
        <a:xfrm rot="19448044">
          <a:off x="6086309" y="4840703"/>
          <a:ext cx="1328738" cy="231913"/>
        </a:xfrm>
        <a:prstGeom prst="leftArrow">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33126</xdr:colOff>
      <xdr:row>19</xdr:row>
      <xdr:rowOff>0</xdr:rowOff>
    </xdr:from>
    <xdr:to>
      <xdr:col>8</xdr:col>
      <xdr:colOff>588064</xdr:colOff>
      <xdr:row>54</xdr:row>
      <xdr:rowOff>223626</xdr:rowOff>
    </xdr:to>
    <xdr:sp macro="" textlink="">
      <xdr:nvSpPr>
        <xdr:cNvPr id="2" name="曲折矢印 1"/>
        <xdr:cNvSpPr/>
      </xdr:nvSpPr>
      <xdr:spPr>
        <a:xfrm rot="10800000">
          <a:off x="6162256" y="4696239"/>
          <a:ext cx="2617308" cy="9235104"/>
        </a:xfrm>
        <a:prstGeom prst="bentArrow">
          <a:avLst>
            <a:gd name="adj1" fmla="val 4353"/>
            <a:gd name="adj2" fmla="val 5456"/>
            <a:gd name="adj3" fmla="val 6433"/>
            <a:gd name="adj4" fmla="val 1368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xdr:col>
      <xdr:colOff>3420717</xdr:colOff>
      <xdr:row>0</xdr:row>
      <xdr:rowOff>57978</xdr:rowOff>
    </xdr:from>
    <xdr:to>
      <xdr:col>4</xdr:col>
      <xdr:colOff>124239</xdr:colOff>
      <xdr:row>2</xdr:row>
      <xdr:rowOff>115955</xdr:rowOff>
    </xdr:to>
    <xdr:sp macro="" textlink="">
      <xdr:nvSpPr>
        <xdr:cNvPr id="9" name="楕円 8"/>
        <xdr:cNvSpPr/>
      </xdr:nvSpPr>
      <xdr:spPr>
        <a:xfrm>
          <a:off x="4588565" y="57978"/>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28575</xdr:colOff>
      <xdr:row>0</xdr:row>
      <xdr:rowOff>142875</xdr:rowOff>
    </xdr:from>
    <xdr:to>
      <xdr:col>3</xdr:col>
      <xdr:colOff>206651</xdr:colOff>
      <xdr:row>2</xdr:row>
      <xdr:rowOff>279537</xdr:rowOff>
    </xdr:to>
    <xdr:sp macro="" textlink="">
      <xdr:nvSpPr>
        <xdr:cNvPr id="13" name="楕円 12"/>
        <xdr:cNvSpPr/>
      </xdr:nvSpPr>
      <xdr:spPr>
        <a:xfrm>
          <a:off x="200025" y="14287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76200</xdr:rowOff>
    </xdr:from>
    <xdr:to>
      <xdr:col>1</xdr:col>
      <xdr:colOff>978176</xdr:colOff>
      <xdr:row>3</xdr:row>
      <xdr:rowOff>69987</xdr:rowOff>
    </xdr:to>
    <xdr:sp macro="" textlink="">
      <xdr:nvSpPr>
        <xdr:cNvPr id="2" name="楕円 1"/>
        <xdr:cNvSpPr/>
      </xdr:nvSpPr>
      <xdr:spPr>
        <a:xfrm>
          <a:off x="95250" y="7620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9525</xdr:colOff>
      <xdr:row>0</xdr:row>
      <xdr:rowOff>209550</xdr:rowOff>
    </xdr:from>
    <xdr:to>
      <xdr:col>3</xdr:col>
      <xdr:colOff>178076</xdr:colOff>
      <xdr:row>3</xdr:row>
      <xdr:rowOff>41412</xdr:rowOff>
    </xdr:to>
    <xdr:sp macro="" textlink="">
      <xdr:nvSpPr>
        <xdr:cNvPr id="6" name="楕円 5"/>
        <xdr:cNvSpPr/>
      </xdr:nvSpPr>
      <xdr:spPr>
        <a:xfrm>
          <a:off x="209550" y="20955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25</xdr:row>
          <xdr:rowOff>76200</xdr:rowOff>
        </xdr:from>
        <xdr:to>
          <xdr:col>1</xdr:col>
          <xdr:colOff>466725</xdr:colOff>
          <xdr:row>25</xdr:row>
          <xdr:rowOff>314325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76200</xdr:rowOff>
        </xdr:from>
        <xdr:to>
          <xdr:col>1</xdr:col>
          <xdr:colOff>466725</xdr:colOff>
          <xdr:row>27</xdr:row>
          <xdr:rowOff>314325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29</xdr:row>
          <xdr:rowOff>76200</xdr:rowOff>
        </xdr:from>
        <xdr:to>
          <xdr:col>1</xdr:col>
          <xdr:colOff>466725</xdr:colOff>
          <xdr:row>29</xdr:row>
          <xdr:rowOff>314325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4</xdr:col>
      <xdr:colOff>66675</xdr:colOff>
      <xdr:row>3</xdr:row>
      <xdr:rowOff>69987</xdr:rowOff>
    </xdr:to>
    <xdr:sp macro="" textlink="">
      <xdr:nvSpPr>
        <xdr:cNvPr id="9" name="楕円 8"/>
        <xdr:cNvSpPr/>
      </xdr:nvSpPr>
      <xdr:spPr>
        <a:xfrm>
          <a:off x="200025" y="238125"/>
          <a:ext cx="1485900"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54275" name="Check Box 3" hidden="1">
              <a:extLst>
                <a:ext uri="{63B3BB69-23CF-44E3-9099-C40C66FF867C}">
                  <a14:compatExt spid="_x0000_s54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54276" name="Check Box 4" hidden="1">
              <a:extLst>
                <a:ext uri="{63B3BB69-23CF-44E3-9099-C40C66FF867C}">
                  <a14:compatExt spid="_x0000_s54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29</xdr:row>
          <xdr:rowOff>85725</xdr:rowOff>
        </xdr:from>
        <xdr:to>
          <xdr:col>15</xdr:col>
          <xdr:colOff>190500</xdr:colOff>
          <xdr:row>30</xdr:row>
          <xdr:rowOff>142875</xdr:rowOff>
        </xdr:to>
        <xdr:sp macro="" textlink="">
          <xdr:nvSpPr>
            <xdr:cNvPr id="54279" name="Check Box 7" hidden="1">
              <a:extLst>
                <a:ext uri="{63B3BB69-23CF-44E3-9099-C40C66FF867C}">
                  <a14:compatExt spid="_x0000_s54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28</xdr:row>
          <xdr:rowOff>28575</xdr:rowOff>
        </xdr:from>
        <xdr:to>
          <xdr:col>15</xdr:col>
          <xdr:colOff>190500</xdr:colOff>
          <xdr:row>28</xdr:row>
          <xdr:rowOff>314325</xdr:rowOff>
        </xdr:to>
        <xdr:sp macro="" textlink="">
          <xdr:nvSpPr>
            <xdr:cNvPr id="54280" name="Check Box 8" hidden="1">
              <a:extLst>
                <a:ext uri="{63B3BB69-23CF-44E3-9099-C40C66FF867C}">
                  <a14:compatExt spid="_x0000_s54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57150</xdr:colOff>
      <xdr:row>0</xdr:row>
      <xdr:rowOff>76200</xdr:rowOff>
    </xdr:from>
    <xdr:to>
      <xdr:col>4</xdr:col>
      <xdr:colOff>54251</xdr:colOff>
      <xdr:row>4</xdr:row>
      <xdr:rowOff>60462</xdr:rowOff>
    </xdr:to>
    <xdr:sp macro="" textlink="">
      <xdr:nvSpPr>
        <xdr:cNvPr id="6" name="楕円 5"/>
        <xdr:cNvSpPr/>
      </xdr:nvSpPr>
      <xdr:spPr>
        <a:xfrm>
          <a:off x="57150" y="7620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20485" name="Check Box 5" hidden="1">
              <a:extLst>
                <a:ext uri="{63B3BB69-23CF-44E3-9099-C40C66FF867C}">
                  <a14:compatExt spid="_x0000_s20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20486" name="Check Box 6" hidden="1">
              <a:extLst>
                <a:ext uri="{63B3BB69-23CF-44E3-9099-C40C66FF867C}">
                  <a14:compatExt spid="_x0000_s20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20487" name="Check Box 7" hidden="1">
              <a:extLst>
                <a:ext uri="{63B3BB69-23CF-44E3-9099-C40C66FF867C}">
                  <a14:compatExt spid="_x0000_s20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20488" name="Check Box 8" hidden="1">
              <a:extLst>
                <a:ext uri="{63B3BB69-23CF-44E3-9099-C40C66FF867C}">
                  <a14:compatExt spid="_x0000_s20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20489" name="Check Box 9" hidden="1">
              <a:extLst>
                <a:ext uri="{63B3BB69-23CF-44E3-9099-C40C66FF867C}">
                  <a14:compatExt spid="_x0000_s20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2</xdr:col>
      <xdr:colOff>854351</xdr:colOff>
      <xdr:row>3</xdr:row>
      <xdr:rowOff>69987</xdr:rowOff>
    </xdr:to>
    <xdr:sp macro="" textlink="">
      <xdr:nvSpPr>
        <xdr:cNvPr id="11" name="楕円 10"/>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60.xml"/><Relationship Id="rId3" Type="http://schemas.openxmlformats.org/officeDocument/2006/relationships/vmlDrawing" Target="../drawings/vmlDrawing6.vml"/><Relationship Id="rId7" Type="http://schemas.openxmlformats.org/officeDocument/2006/relationships/ctrlProp" Target="../ctrlProps/ctrlProp59.xml"/><Relationship Id="rId2" Type="http://schemas.openxmlformats.org/officeDocument/2006/relationships/drawing" Target="../drawings/drawing10.xml"/><Relationship Id="rId1" Type="http://schemas.openxmlformats.org/officeDocument/2006/relationships/printerSettings" Target="../printerSettings/printerSettings10.bin"/><Relationship Id="rId6" Type="http://schemas.openxmlformats.org/officeDocument/2006/relationships/ctrlProp" Target="../ctrlProps/ctrlProp58.xml"/><Relationship Id="rId5" Type="http://schemas.openxmlformats.org/officeDocument/2006/relationships/ctrlProp" Target="../ctrlProps/ctrlProp57.xml"/><Relationship Id="rId4" Type="http://schemas.openxmlformats.org/officeDocument/2006/relationships/ctrlProp" Target="../ctrlProps/ctrlProp5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omments" Target="../comments2.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69.xml"/><Relationship Id="rId13" Type="http://schemas.openxmlformats.org/officeDocument/2006/relationships/ctrlProp" Target="../ctrlProps/ctrlProp74.xml"/><Relationship Id="rId18" Type="http://schemas.openxmlformats.org/officeDocument/2006/relationships/ctrlProp" Target="../ctrlProps/ctrlProp79.xml"/><Relationship Id="rId26" Type="http://schemas.openxmlformats.org/officeDocument/2006/relationships/comments" Target="../comments3.xml"/><Relationship Id="rId3" Type="http://schemas.openxmlformats.org/officeDocument/2006/relationships/vmlDrawing" Target="../drawings/vmlDrawing9.vml"/><Relationship Id="rId21" Type="http://schemas.openxmlformats.org/officeDocument/2006/relationships/ctrlProp" Target="../ctrlProps/ctrlProp82.xml"/><Relationship Id="rId7" Type="http://schemas.openxmlformats.org/officeDocument/2006/relationships/ctrlProp" Target="../ctrlProps/ctrlProp68.xml"/><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2" Type="http://schemas.openxmlformats.org/officeDocument/2006/relationships/drawing" Target="../drawings/drawing14.xml"/><Relationship Id="rId16" Type="http://schemas.openxmlformats.org/officeDocument/2006/relationships/ctrlProp" Target="../ctrlProps/ctrlProp77.xml"/><Relationship Id="rId20" Type="http://schemas.openxmlformats.org/officeDocument/2006/relationships/ctrlProp" Target="../ctrlProps/ctrlProp81.xml"/><Relationship Id="rId1" Type="http://schemas.openxmlformats.org/officeDocument/2006/relationships/printerSettings" Target="../printerSettings/printerSettings15.bin"/><Relationship Id="rId6" Type="http://schemas.openxmlformats.org/officeDocument/2006/relationships/ctrlProp" Target="../ctrlProps/ctrlProp67.xml"/><Relationship Id="rId11" Type="http://schemas.openxmlformats.org/officeDocument/2006/relationships/ctrlProp" Target="../ctrlProps/ctrlProp72.xml"/><Relationship Id="rId24" Type="http://schemas.openxmlformats.org/officeDocument/2006/relationships/ctrlProp" Target="../ctrlProps/ctrlProp85.xml"/><Relationship Id="rId5" Type="http://schemas.openxmlformats.org/officeDocument/2006/relationships/ctrlProp" Target="../ctrlProps/ctrlProp66.xml"/><Relationship Id="rId15" Type="http://schemas.openxmlformats.org/officeDocument/2006/relationships/ctrlProp" Target="../ctrlProps/ctrlProp76.xml"/><Relationship Id="rId23" Type="http://schemas.openxmlformats.org/officeDocument/2006/relationships/ctrlProp" Target="../ctrlProps/ctrlProp84.xml"/><Relationship Id="rId10" Type="http://schemas.openxmlformats.org/officeDocument/2006/relationships/ctrlProp" Target="../ctrlProps/ctrlProp71.xml"/><Relationship Id="rId19" Type="http://schemas.openxmlformats.org/officeDocument/2006/relationships/ctrlProp" Target="../ctrlProps/ctrlProp80.xml"/><Relationship Id="rId4" Type="http://schemas.openxmlformats.org/officeDocument/2006/relationships/ctrlProp" Target="../ctrlProps/ctrlProp65.xml"/><Relationship Id="rId9" Type="http://schemas.openxmlformats.org/officeDocument/2006/relationships/ctrlProp" Target="../ctrlProps/ctrlProp70.xml"/><Relationship Id="rId14" Type="http://schemas.openxmlformats.org/officeDocument/2006/relationships/ctrlProp" Target="../ctrlProps/ctrlProp75.xml"/><Relationship Id="rId22" Type="http://schemas.openxmlformats.org/officeDocument/2006/relationships/ctrlProp" Target="../ctrlProps/ctrlProp83.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91.xml"/><Relationship Id="rId3" Type="http://schemas.openxmlformats.org/officeDocument/2006/relationships/vmlDrawing" Target="../drawings/vmlDrawing10.vml"/><Relationship Id="rId7" Type="http://schemas.openxmlformats.org/officeDocument/2006/relationships/ctrlProp" Target="../ctrlProps/ctrlProp90.xml"/><Relationship Id="rId12" Type="http://schemas.openxmlformats.org/officeDocument/2006/relationships/ctrlProp" Target="../ctrlProps/ctrlProp95.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89.xml"/><Relationship Id="rId11" Type="http://schemas.openxmlformats.org/officeDocument/2006/relationships/ctrlProp" Target="../ctrlProps/ctrlProp94.xml"/><Relationship Id="rId5" Type="http://schemas.openxmlformats.org/officeDocument/2006/relationships/ctrlProp" Target="../ctrlProps/ctrlProp88.xml"/><Relationship Id="rId10" Type="http://schemas.openxmlformats.org/officeDocument/2006/relationships/ctrlProp" Target="../ctrlProps/ctrlProp93.xml"/><Relationship Id="rId4" Type="http://schemas.openxmlformats.org/officeDocument/2006/relationships/ctrlProp" Target="../ctrlProps/ctrlProp87.xml"/><Relationship Id="rId9" Type="http://schemas.openxmlformats.org/officeDocument/2006/relationships/ctrlProp" Target="../ctrlProps/ctrlProp92.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100.xml"/><Relationship Id="rId3" Type="http://schemas.openxmlformats.org/officeDocument/2006/relationships/vmlDrawing" Target="../drawings/vmlDrawing11.vml"/><Relationship Id="rId7" Type="http://schemas.openxmlformats.org/officeDocument/2006/relationships/ctrlProp" Target="../ctrlProps/ctrlProp99.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98.xml"/><Relationship Id="rId11" Type="http://schemas.openxmlformats.org/officeDocument/2006/relationships/ctrlProp" Target="../ctrlProps/ctrlProp103.xml"/><Relationship Id="rId5" Type="http://schemas.openxmlformats.org/officeDocument/2006/relationships/ctrlProp" Target="../ctrlProps/ctrlProp97.xml"/><Relationship Id="rId10" Type="http://schemas.openxmlformats.org/officeDocument/2006/relationships/ctrlProp" Target="../ctrlProps/ctrlProp102.xml"/><Relationship Id="rId4" Type="http://schemas.openxmlformats.org/officeDocument/2006/relationships/ctrlProp" Target="../ctrlProps/ctrlProp96.xml"/><Relationship Id="rId9" Type="http://schemas.openxmlformats.org/officeDocument/2006/relationships/ctrlProp" Target="../ctrlProps/ctrlProp101.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108.xml"/><Relationship Id="rId3" Type="http://schemas.openxmlformats.org/officeDocument/2006/relationships/vmlDrawing" Target="../drawings/vmlDrawing12.vml"/><Relationship Id="rId7" Type="http://schemas.openxmlformats.org/officeDocument/2006/relationships/ctrlProp" Target="../ctrlProps/ctrlProp107.xml"/><Relationship Id="rId2" Type="http://schemas.openxmlformats.org/officeDocument/2006/relationships/drawing" Target="../drawings/drawing17.xml"/><Relationship Id="rId1" Type="http://schemas.openxmlformats.org/officeDocument/2006/relationships/printerSettings" Target="../printerSettings/printerSettings18.bin"/><Relationship Id="rId6" Type="http://schemas.openxmlformats.org/officeDocument/2006/relationships/ctrlProp" Target="../ctrlProps/ctrlProp106.xml"/><Relationship Id="rId5" Type="http://schemas.openxmlformats.org/officeDocument/2006/relationships/ctrlProp" Target="../ctrlProps/ctrlProp105.xml"/><Relationship Id="rId10" Type="http://schemas.openxmlformats.org/officeDocument/2006/relationships/ctrlProp" Target="../ctrlProps/ctrlProp110.xml"/><Relationship Id="rId4" Type="http://schemas.openxmlformats.org/officeDocument/2006/relationships/ctrlProp" Target="../ctrlProps/ctrlProp104.xml"/><Relationship Id="rId9" Type="http://schemas.openxmlformats.org/officeDocument/2006/relationships/ctrlProp" Target="../ctrlProps/ctrlProp109.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8.xml"/><Relationship Id="rId1" Type="http://schemas.openxmlformats.org/officeDocument/2006/relationships/printerSettings" Target="../printerSettings/printerSettings19.bin"/><Relationship Id="rId6" Type="http://schemas.openxmlformats.org/officeDocument/2006/relationships/ctrlProp" Target="../ctrlProps/ctrlProp113.xml"/><Relationship Id="rId5" Type="http://schemas.openxmlformats.org/officeDocument/2006/relationships/ctrlProp" Target="../ctrlProps/ctrlProp112.xml"/><Relationship Id="rId4" Type="http://schemas.openxmlformats.org/officeDocument/2006/relationships/ctrlProp" Target="../ctrlProps/ctrlProp1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18.xml"/><Relationship Id="rId3" Type="http://schemas.openxmlformats.org/officeDocument/2006/relationships/vmlDrawing" Target="../drawings/vmlDrawing14.vml"/><Relationship Id="rId7" Type="http://schemas.openxmlformats.org/officeDocument/2006/relationships/ctrlProp" Target="../ctrlProps/ctrlProp117.xml"/><Relationship Id="rId2" Type="http://schemas.openxmlformats.org/officeDocument/2006/relationships/drawing" Target="../drawings/drawing19.xml"/><Relationship Id="rId1" Type="http://schemas.openxmlformats.org/officeDocument/2006/relationships/printerSettings" Target="../printerSettings/printerSettings20.bin"/><Relationship Id="rId6" Type="http://schemas.openxmlformats.org/officeDocument/2006/relationships/ctrlProp" Target="../ctrlProps/ctrlProp116.xml"/><Relationship Id="rId5" Type="http://schemas.openxmlformats.org/officeDocument/2006/relationships/ctrlProp" Target="../ctrlProps/ctrlProp115.xml"/><Relationship Id="rId10" Type="http://schemas.openxmlformats.org/officeDocument/2006/relationships/ctrlProp" Target="../ctrlProps/ctrlProp120.xml"/><Relationship Id="rId4" Type="http://schemas.openxmlformats.org/officeDocument/2006/relationships/ctrlProp" Target="../ctrlProps/ctrlProp114.xml"/><Relationship Id="rId9" Type="http://schemas.openxmlformats.org/officeDocument/2006/relationships/ctrlProp" Target="../ctrlProps/ctrlProp119.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ctrlProp" Target="../ctrlProps/ctrlProp122.xml"/><Relationship Id="rId4" Type="http://schemas.openxmlformats.org/officeDocument/2006/relationships/ctrlProp" Target="../ctrlProps/ctrlProp121.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2.vml"/><Relationship Id="rId7" Type="http://schemas.openxmlformats.org/officeDocument/2006/relationships/ctrlProp" Target="../ctrlProps/ctrlProp40.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9.xml"/><Relationship Id="rId5" Type="http://schemas.openxmlformats.org/officeDocument/2006/relationships/ctrlProp" Target="../ctrlProps/ctrlProp38.xml"/><Relationship Id="rId10" Type="http://schemas.openxmlformats.org/officeDocument/2006/relationships/ctrlProp" Target="../ctrlProps/ctrlProp43.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46.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50.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49.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5.xml"/><Relationship Id="rId3" Type="http://schemas.openxmlformats.org/officeDocument/2006/relationships/vmlDrawing" Target="../drawings/vmlDrawing5.vml"/><Relationship Id="rId7" Type="http://schemas.openxmlformats.org/officeDocument/2006/relationships/ctrlProp" Target="../ctrlProps/ctrlProp54.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53.xml"/><Relationship Id="rId5" Type="http://schemas.openxmlformats.org/officeDocument/2006/relationships/ctrlProp" Target="../ctrlProps/ctrlProp52.xml"/><Relationship Id="rId4" Type="http://schemas.openxmlformats.org/officeDocument/2006/relationships/ctrlProp" Target="../ctrlProps/ctrlProp5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AA7" sqref="AA7"/>
    </sheetView>
  </sheetViews>
  <sheetFormatPr defaultRowHeight="13.5"/>
  <cols>
    <col min="1" max="35" width="2.625" style="85" customWidth="1"/>
    <col min="36" max="36" width="10.625" style="85" customWidth="1"/>
    <col min="37" max="63" width="2.625" style="85" customWidth="1"/>
    <col min="64" max="16384" width="9" style="85"/>
  </cols>
  <sheetData>
    <row r="1" spans="1:36" ht="18" customHeight="1">
      <c r="A1" s="84" t="s">
        <v>95</v>
      </c>
      <c r="AG1" s="85" t="s">
        <v>353</v>
      </c>
      <c r="AJ1" s="251">
        <v>44652</v>
      </c>
    </row>
    <row r="2" spans="1:36" ht="18" customHeight="1"/>
    <row r="3" spans="1:36" ht="18" customHeight="1">
      <c r="C3" s="86" t="s">
        <v>99</v>
      </c>
      <c r="D3" s="87"/>
      <c r="E3" s="88">
        <v>4</v>
      </c>
      <c r="F3" s="392" t="s">
        <v>96</v>
      </c>
      <c r="G3" s="392"/>
      <c r="H3" s="392"/>
      <c r="I3" s="392"/>
      <c r="J3" s="392"/>
      <c r="K3" s="392"/>
      <c r="L3" s="392"/>
      <c r="M3" s="392"/>
      <c r="N3" s="392"/>
      <c r="O3" s="392"/>
      <c r="P3" s="392"/>
      <c r="Q3" s="392"/>
      <c r="R3" s="392"/>
      <c r="S3" s="392"/>
      <c r="T3" s="393" t="s">
        <v>97</v>
      </c>
      <c r="U3" s="393"/>
      <c r="V3" s="393"/>
      <c r="W3" s="393"/>
      <c r="X3" s="393"/>
      <c r="Y3" s="393"/>
      <c r="Z3" s="393"/>
      <c r="AA3" s="393"/>
      <c r="AB3" s="89" t="s">
        <v>98</v>
      </c>
    </row>
    <row r="4" spans="1:36" ht="18" customHeight="1"/>
    <row r="5" spans="1:36" ht="18" customHeight="1">
      <c r="T5" s="400" t="s">
        <v>110</v>
      </c>
      <c r="U5" s="401"/>
      <c r="V5" s="401"/>
      <c r="W5" s="401"/>
      <c r="X5" s="401"/>
      <c r="Y5" s="401"/>
      <c r="Z5" s="401"/>
      <c r="AA5" s="401"/>
      <c r="AB5" s="401"/>
      <c r="AC5" s="401"/>
    </row>
    <row r="6" spans="1:36" ht="18" customHeight="1">
      <c r="T6" s="85" t="s">
        <v>99</v>
      </c>
      <c r="V6" s="90">
        <v>4</v>
      </c>
      <c r="W6" s="85" t="s">
        <v>100</v>
      </c>
      <c r="X6" s="402">
        <v>12</v>
      </c>
      <c r="Y6" s="402"/>
      <c r="Z6" s="85" t="s">
        <v>101</v>
      </c>
      <c r="AA6" s="402">
        <v>1</v>
      </c>
      <c r="AB6" s="402"/>
      <c r="AC6" s="85" t="s">
        <v>102</v>
      </c>
    </row>
    <row r="7" spans="1:36" ht="18" customHeight="1"/>
    <row r="8" spans="1:36" ht="18" customHeight="1">
      <c r="B8" s="85" t="s">
        <v>103</v>
      </c>
    </row>
    <row r="9" spans="1:36" ht="18" customHeight="1"/>
    <row r="10" spans="1:36" ht="18" customHeight="1">
      <c r="P10" s="85" t="s">
        <v>104</v>
      </c>
      <c r="S10" s="91"/>
      <c r="T10" s="403" t="s">
        <v>485</v>
      </c>
      <c r="U10" s="403"/>
      <c r="V10" s="403"/>
      <c r="W10" s="403"/>
      <c r="X10" s="403"/>
      <c r="Y10" s="403"/>
      <c r="Z10" s="403"/>
      <c r="AA10" s="403"/>
      <c r="AB10" s="403"/>
      <c r="AC10" s="403"/>
      <c r="AD10" s="403"/>
    </row>
    <row r="11" spans="1:36" ht="18" customHeight="1">
      <c r="P11" s="85" t="s">
        <v>105</v>
      </c>
      <c r="S11" s="91"/>
      <c r="T11" s="403" t="s">
        <v>486</v>
      </c>
      <c r="U11" s="403"/>
      <c r="V11" s="403"/>
      <c r="W11" s="403"/>
      <c r="X11" s="403"/>
      <c r="Y11" s="403"/>
      <c r="Z11" s="403"/>
      <c r="AA11" s="403"/>
      <c r="AB11" s="403"/>
      <c r="AC11" s="403"/>
      <c r="AD11" s="403"/>
    </row>
    <row r="12" spans="1:36" ht="18" customHeight="1"/>
    <row r="13" spans="1:36" ht="18" customHeight="1">
      <c r="C13" s="394" t="str">
        <f>"　令和"&amp;E3&amp;"年度の公定価格（認定こども園）に係る加算項目及び減算調整項目について，下記のとおり届け出ます。"</f>
        <v>　令和4年度の公定価格（認定こども園）に係る加算項目及び減算調整項目について，下記のとおり届け出ます。</v>
      </c>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row>
    <row r="14" spans="1:36" ht="18" customHeight="1">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row>
    <row r="15" spans="1:36" ht="18" customHeight="1">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row>
    <row r="16" spans="1:36" ht="18" customHeight="1"/>
    <row r="17" spans="2:28" ht="18" customHeight="1"/>
    <row r="18" spans="2:28" ht="18" customHeight="1">
      <c r="O18" s="396" t="s">
        <v>106</v>
      </c>
      <c r="P18" s="397"/>
    </row>
    <row r="19" spans="2:28" ht="18" customHeight="1">
      <c r="O19" s="92"/>
      <c r="P19" s="73"/>
    </row>
    <row r="20" spans="2:28" ht="18" customHeight="1">
      <c r="B20" s="85">
        <v>1</v>
      </c>
      <c r="D20" s="85" t="s">
        <v>129</v>
      </c>
      <c r="I20" s="91"/>
      <c r="J20" s="83"/>
      <c r="K20" s="85" t="s">
        <v>99</v>
      </c>
      <c r="M20" s="90">
        <v>4</v>
      </c>
      <c r="N20" s="85" t="s">
        <v>100</v>
      </c>
      <c r="O20" s="402">
        <v>4</v>
      </c>
      <c r="P20" s="402"/>
      <c r="Q20" s="85" t="s">
        <v>101</v>
      </c>
      <c r="R20" s="83" t="s">
        <v>130</v>
      </c>
      <c r="S20" s="85" t="s">
        <v>99</v>
      </c>
      <c r="U20" s="90">
        <v>5</v>
      </c>
      <c r="V20" s="85" t="s">
        <v>100</v>
      </c>
      <c r="W20" s="402">
        <v>3</v>
      </c>
      <c r="X20" s="402"/>
      <c r="Y20" s="85" t="s">
        <v>101</v>
      </c>
      <c r="Z20" s="83"/>
      <c r="AA20" s="83"/>
      <c r="AB20" s="83"/>
    </row>
    <row r="21" spans="2:28" ht="18" customHeight="1">
      <c r="I21" s="91"/>
      <c r="J21" s="83"/>
      <c r="K21" s="83"/>
      <c r="L21" s="83"/>
      <c r="M21" s="83"/>
      <c r="N21" s="83"/>
      <c r="O21" s="83"/>
      <c r="P21" s="83"/>
      <c r="Q21" s="83"/>
      <c r="R21" s="83"/>
      <c r="S21" s="83"/>
      <c r="T21" s="83"/>
      <c r="U21" s="83"/>
      <c r="V21" s="83"/>
      <c r="W21" s="83"/>
      <c r="X21" s="83"/>
      <c r="Y21" s="83"/>
      <c r="Z21" s="83"/>
      <c r="AA21" s="83"/>
      <c r="AB21" s="83"/>
    </row>
    <row r="22" spans="2:28" ht="18" customHeight="1">
      <c r="B22" s="85">
        <v>2</v>
      </c>
      <c r="D22" s="85" t="s">
        <v>128</v>
      </c>
      <c r="I22" s="91"/>
      <c r="J22" s="83"/>
      <c r="K22" s="405" t="s">
        <v>131</v>
      </c>
      <c r="L22" s="406"/>
      <c r="M22" s="406"/>
      <c r="N22" s="406"/>
      <c r="O22" s="404" t="s">
        <v>487</v>
      </c>
      <c r="P22" s="404"/>
      <c r="Q22" s="404"/>
      <c r="R22" s="404"/>
      <c r="S22" s="404"/>
      <c r="T22" s="404"/>
      <c r="U22" s="404"/>
      <c r="V22" s="404"/>
      <c r="W22" s="404"/>
      <c r="X22" s="404"/>
      <c r="Y22" s="404"/>
      <c r="Z22" s="404"/>
      <c r="AA22" s="83"/>
      <c r="AB22" s="83"/>
    </row>
    <row r="23" spans="2:28" ht="18" customHeight="1">
      <c r="I23" s="91"/>
      <c r="J23" s="83"/>
      <c r="K23" s="405" t="s">
        <v>169</v>
      </c>
      <c r="L23" s="406"/>
      <c r="M23" s="406"/>
      <c r="N23" s="406"/>
      <c r="O23" s="404" t="s">
        <v>35</v>
      </c>
      <c r="P23" s="404"/>
      <c r="Q23" s="404"/>
      <c r="R23" s="404"/>
      <c r="S23" s="404"/>
      <c r="T23" s="404"/>
      <c r="U23" s="404"/>
      <c r="V23" s="404"/>
      <c r="W23" s="404"/>
      <c r="X23" s="404"/>
      <c r="Y23" s="404"/>
      <c r="Z23" s="404"/>
      <c r="AA23" s="83"/>
      <c r="AB23" s="83"/>
    </row>
    <row r="24" spans="2:28" ht="18" customHeight="1">
      <c r="I24" s="91"/>
      <c r="J24" s="83"/>
      <c r="K24" s="405" t="s">
        <v>132</v>
      </c>
      <c r="L24" s="406"/>
      <c r="M24" s="406"/>
      <c r="N24" s="406"/>
      <c r="O24" s="404" t="s">
        <v>488</v>
      </c>
      <c r="P24" s="404"/>
      <c r="Q24" s="404"/>
      <c r="R24" s="404"/>
      <c r="S24" s="404"/>
      <c r="T24" s="404"/>
      <c r="U24" s="404"/>
      <c r="V24" s="404"/>
      <c r="W24" s="404"/>
      <c r="X24" s="404"/>
      <c r="Y24" s="404"/>
      <c r="Z24" s="404"/>
      <c r="AA24" s="83"/>
      <c r="AB24" s="83"/>
    </row>
    <row r="25" spans="2:28" ht="18" customHeight="1">
      <c r="I25" s="91"/>
      <c r="J25" s="83"/>
      <c r="K25" s="405" t="s">
        <v>133</v>
      </c>
      <c r="L25" s="406"/>
      <c r="M25" s="406"/>
      <c r="N25" s="406"/>
      <c r="O25" s="405" t="s">
        <v>134</v>
      </c>
      <c r="P25" s="406"/>
      <c r="Q25" s="407">
        <v>15</v>
      </c>
      <c r="R25" s="407"/>
      <c r="S25" s="405" t="s">
        <v>135</v>
      </c>
      <c r="T25" s="406"/>
      <c r="U25" s="407">
        <v>80</v>
      </c>
      <c r="V25" s="407"/>
      <c r="W25" s="405" t="s">
        <v>136</v>
      </c>
      <c r="X25" s="406"/>
      <c r="Y25" s="407">
        <v>30</v>
      </c>
      <c r="Z25" s="407"/>
      <c r="AA25" s="83"/>
      <c r="AB25" s="83"/>
    </row>
    <row r="26" spans="2:28" ht="18" customHeight="1">
      <c r="I26" s="91"/>
      <c r="J26" s="83"/>
      <c r="K26" s="406"/>
      <c r="L26" s="406"/>
      <c r="M26" s="406"/>
      <c r="N26" s="406"/>
      <c r="O26" s="405"/>
      <c r="P26" s="406"/>
      <c r="Q26" s="406"/>
      <c r="R26" s="406"/>
      <c r="S26" s="406"/>
      <c r="T26" s="406"/>
      <c r="U26" s="405" t="s">
        <v>137</v>
      </c>
      <c r="V26" s="406"/>
      <c r="W26" s="406"/>
      <c r="X26" s="408">
        <f>$Q$25+$U$25+$Y$25</f>
        <v>125</v>
      </c>
      <c r="Y26" s="408"/>
      <c r="Z26" s="408"/>
      <c r="AA26" s="83"/>
      <c r="AB26" s="83"/>
    </row>
    <row r="27" spans="2:28" ht="18" customHeight="1">
      <c r="I27" s="91"/>
      <c r="J27" s="83"/>
      <c r="K27" s="83"/>
      <c r="L27" s="83"/>
      <c r="M27" s="83"/>
      <c r="N27" s="83"/>
      <c r="O27" s="83"/>
      <c r="P27" s="83"/>
      <c r="Q27" s="83"/>
      <c r="R27" s="83"/>
      <c r="S27" s="83"/>
      <c r="T27" s="83"/>
      <c r="U27" s="83"/>
      <c r="V27" s="83"/>
      <c r="W27" s="83"/>
      <c r="X27" s="83"/>
      <c r="Y27" s="83"/>
      <c r="Z27" s="83"/>
      <c r="AA27" s="83"/>
      <c r="AB27" s="83"/>
    </row>
    <row r="28" spans="2:28" ht="18" customHeight="1">
      <c r="B28" s="85">
        <v>3</v>
      </c>
      <c r="D28" s="85" t="s">
        <v>138</v>
      </c>
      <c r="I28" s="91"/>
      <c r="J28" s="83"/>
      <c r="K28" s="83"/>
      <c r="L28" s="83"/>
      <c r="M28" s="83"/>
      <c r="N28" s="83"/>
      <c r="O28" s="83"/>
      <c r="P28" s="83"/>
      <c r="Q28" s="83"/>
      <c r="R28" s="83"/>
      <c r="S28" s="83"/>
      <c r="T28" s="83"/>
      <c r="U28" s="83"/>
      <c r="V28" s="83"/>
      <c r="W28" s="83"/>
      <c r="X28" s="83"/>
      <c r="Y28" s="83"/>
      <c r="Z28" s="83"/>
      <c r="AA28" s="83"/>
      <c r="AB28" s="83"/>
    </row>
    <row r="29" spans="2:28" ht="18" customHeight="1"/>
    <row r="30" spans="2:28" ht="18" customHeight="1">
      <c r="D30" s="398" t="s">
        <v>111</v>
      </c>
      <c r="E30" s="399"/>
      <c r="F30" s="399"/>
      <c r="G30" s="399"/>
      <c r="H30" s="399"/>
      <c r="I30" s="399"/>
      <c r="J30" s="399"/>
      <c r="K30" s="399"/>
      <c r="L30" s="399"/>
      <c r="M30" s="399"/>
      <c r="N30" s="399"/>
      <c r="O30" s="399"/>
      <c r="P30" s="399"/>
      <c r="Q30" s="399"/>
      <c r="R30" s="399"/>
      <c r="S30" s="399"/>
      <c r="T30" s="399"/>
      <c r="U30" s="399"/>
      <c r="V30" s="399"/>
      <c r="W30" s="399"/>
      <c r="X30" s="399"/>
      <c r="Y30" s="399"/>
      <c r="Z30" s="399"/>
      <c r="AA30" s="399"/>
      <c r="AB30" s="399"/>
    </row>
    <row r="31" spans="2:28" ht="18" customHeight="1"/>
    <row r="32" spans="2:28" ht="18" customHeight="1">
      <c r="B32" s="85">
        <v>4</v>
      </c>
      <c r="D32" s="85" t="s">
        <v>107</v>
      </c>
    </row>
    <row r="33" spans="4:4" ht="18" customHeight="1"/>
    <row r="34" spans="4:4" ht="18" customHeight="1">
      <c r="D34" s="85" t="s">
        <v>108</v>
      </c>
    </row>
    <row r="35" spans="4:4" ht="18" customHeight="1"/>
    <row r="36" spans="4:4" ht="18" customHeight="1">
      <c r="D36" s="85" t="s">
        <v>109</v>
      </c>
    </row>
    <row r="37" spans="4:4" ht="18" customHeight="1"/>
    <row r="38" spans="4:4" ht="18" customHeight="1"/>
    <row r="39" spans="4:4" ht="18" customHeight="1"/>
    <row r="40" spans="4:4" ht="18" customHeight="1"/>
    <row r="41" spans="4:4" ht="15" customHeight="1"/>
    <row r="42" spans="4:4" ht="15" customHeight="1"/>
    <row r="43" spans="4:4" ht="15" customHeight="1"/>
    <row r="44" spans="4:4" ht="15" customHeight="1"/>
    <row r="45" spans="4:4" ht="15" customHeight="1"/>
    <row r="46" spans="4:4" ht="15" customHeight="1"/>
    <row r="47" spans="4:4" ht="15" customHeight="1"/>
  </sheetData>
  <mergeCells count="28">
    <mergeCell ref="O25:P25"/>
    <mergeCell ref="Q25:R25"/>
    <mergeCell ref="K23:N23"/>
    <mergeCell ref="O23:Z23"/>
    <mergeCell ref="U26:W26"/>
    <mergeCell ref="X26:Z26"/>
    <mergeCell ref="K25:N26"/>
    <mergeCell ref="S25:T25"/>
    <mergeCell ref="U25:V25"/>
    <mergeCell ref="W25:X25"/>
    <mergeCell ref="Y25:Z25"/>
    <mergeCell ref="O26:T26"/>
    <mergeCell ref="F3:S3"/>
    <mergeCell ref="T3:AA3"/>
    <mergeCell ref="C13:AB15"/>
    <mergeCell ref="O18:P18"/>
    <mergeCell ref="D30:AB30"/>
    <mergeCell ref="T5:AC5"/>
    <mergeCell ref="O20:P20"/>
    <mergeCell ref="W20:X20"/>
    <mergeCell ref="X6:Y6"/>
    <mergeCell ref="AA6:AB6"/>
    <mergeCell ref="T10:AD10"/>
    <mergeCell ref="T11:AD11"/>
    <mergeCell ref="O22:Z22"/>
    <mergeCell ref="O24:Z24"/>
    <mergeCell ref="K22:N22"/>
    <mergeCell ref="K24:N24"/>
  </mergeCells>
  <phoneticPr fontId="2"/>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H8" sqref="H8"/>
    </sheetView>
  </sheetViews>
  <sheetFormatPr defaultRowHeight="18.75"/>
  <cols>
    <col min="1" max="1" width="1.75" customWidth="1"/>
    <col min="2" max="2" width="8.75" customWidth="1"/>
    <col min="11" max="11" width="2.125" customWidth="1"/>
  </cols>
  <sheetData>
    <row r="1" spans="1:13">
      <c r="H1" s="469" t="str">
        <f>"令和"&amp;申請書!$V$6&amp;"年"&amp;申請書!$X$6&amp;"月"&amp;申請書!$AA$6&amp;"日"</f>
        <v>令和4年12月1日</v>
      </c>
      <c r="I1" s="469"/>
      <c r="J1" s="469"/>
      <c r="M1" s="109" t="s">
        <v>188</v>
      </c>
    </row>
    <row r="3" spans="1:13" ht="24">
      <c r="B3" s="470" t="s">
        <v>259</v>
      </c>
      <c r="C3" s="399"/>
      <c r="D3" s="399"/>
      <c r="E3" s="399"/>
      <c r="F3" s="399"/>
      <c r="G3" s="399"/>
      <c r="H3" s="399"/>
      <c r="I3" s="399"/>
      <c r="J3" s="399"/>
    </row>
    <row r="4" spans="1:13">
      <c r="A4" s="25"/>
      <c r="B4" s="25"/>
    </row>
    <row r="5" spans="1:13" ht="24" customHeight="1">
      <c r="A5" s="445" t="s">
        <v>9</v>
      </c>
      <c r="B5" s="446"/>
      <c r="C5" s="471" t="str">
        <f>申請書!$O$22</f>
        <v>記載例認定こども園</v>
      </c>
      <c r="D5" s="472"/>
      <c r="E5" s="473"/>
      <c r="F5" s="14"/>
      <c r="G5" s="376"/>
      <c r="H5" s="376"/>
      <c r="I5" s="376"/>
      <c r="J5" s="376"/>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45"/>
      <c r="B9" s="40" t="s">
        <v>465</v>
      </c>
      <c r="C9" s="20"/>
      <c r="D9" s="20"/>
      <c r="E9" s="20"/>
      <c r="F9" s="20"/>
      <c r="G9" s="20"/>
      <c r="H9" s="20"/>
      <c r="I9" s="20"/>
      <c r="J9" s="20"/>
      <c r="K9" s="41"/>
    </row>
    <row r="10" spans="1:13" ht="20.100000000000001" customHeight="1">
      <c r="A10" s="45"/>
      <c r="B10" s="40"/>
      <c r="C10" s="40"/>
      <c r="D10" s="40"/>
      <c r="E10" s="40"/>
      <c r="F10" s="40"/>
      <c r="G10" s="20"/>
      <c r="H10" s="20"/>
      <c r="I10" s="20"/>
      <c r="J10" s="20"/>
      <c r="K10" s="41"/>
    </row>
    <row r="11" spans="1:13" ht="20.100000000000001" customHeight="1">
      <c r="A11" s="45"/>
      <c r="B11" s="592" t="s">
        <v>549</v>
      </c>
      <c r="C11" s="47" t="s">
        <v>45</v>
      </c>
      <c r="D11" s="477" t="s">
        <v>552</v>
      </c>
      <c r="E11" s="477"/>
      <c r="F11" s="477"/>
      <c r="G11" s="477"/>
      <c r="H11" s="477"/>
      <c r="I11" s="477"/>
      <c r="J11" s="477"/>
      <c r="K11" s="41"/>
    </row>
    <row r="12" spans="1:13" ht="20.100000000000001" customHeight="1">
      <c r="A12" s="45"/>
      <c r="B12" s="593"/>
      <c r="C12" s="47" t="s">
        <v>46</v>
      </c>
      <c r="D12" s="477" t="s">
        <v>553</v>
      </c>
      <c r="E12" s="477"/>
      <c r="F12" s="477"/>
      <c r="G12" s="477"/>
      <c r="H12" s="477"/>
      <c r="I12" s="477"/>
      <c r="J12" s="477"/>
      <c r="K12" s="41"/>
    </row>
    <row r="13" spans="1:13" ht="20.100000000000001" customHeight="1">
      <c r="A13" s="45"/>
      <c r="B13" s="594"/>
      <c r="C13" s="47" t="s">
        <v>47</v>
      </c>
      <c r="D13" s="477" t="s">
        <v>554</v>
      </c>
      <c r="E13" s="477"/>
      <c r="F13" s="477"/>
      <c r="G13" s="477"/>
      <c r="H13" s="477"/>
      <c r="I13" s="477"/>
      <c r="J13" s="477"/>
      <c r="K13" s="41"/>
    </row>
    <row r="14" spans="1:13" ht="20.100000000000001" customHeight="1">
      <c r="A14" s="45"/>
      <c r="B14" s="538"/>
      <c r="C14" s="47" t="s">
        <v>48</v>
      </c>
      <c r="D14" s="477" t="s">
        <v>555</v>
      </c>
      <c r="E14" s="477"/>
      <c r="F14" s="477"/>
      <c r="G14" s="477"/>
      <c r="H14" s="477"/>
      <c r="I14" s="477"/>
      <c r="J14" s="477"/>
      <c r="K14" s="41"/>
    </row>
    <row r="15" spans="1:13" ht="20.100000000000001" customHeight="1">
      <c r="A15" s="45"/>
      <c r="B15" s="20"/>
      <c r="C15" s="20"/>
      <c r="D15" s="20"/>
      <c r="E15" s="20"/>
      <c r="F15" s="20"/>
      <c r="G15" s="20"/>
      <c r="H15" s="20"/>
      <c r="I15" s="20"/>
      <c r="J15" s="20"/>
      <c r="K15" s="41"/>
    </row>
    <row r="16" spans="1:13" ht="20.100000000000001" customHeight="1">
      <c r="A16" s="45"/>
      <c r="B16" s="592" t="s">
        <v>550</v>
      </c>
      <c r="C16" s="47" t="s">
        <v>45</v>
      </c>
      <c r="D16" s="477"/>
      <c r="E16" s="477"/>
      <c r="F16" s="477"/>
      <c r="G16" s="477"/>
      <c r="H16" s="477"/>
      <c r="I16" s="477"/>
      <c r="J16" s="477"/>
      <c r="K16" s="41"/>
    </row>
    <row r="17" spans="1:11" ht="20.100000000000001" customHeight="1">
      <c r="A17" s="45"/>
      <c r="B17" s="593"/>
      <c r="C17" s="47" t="s">
        <v>46</v>
      </c>
      <c r="D17" s="477"/>
      <c r="E17" s="477"/>
      <c r="F17" s="477"/>
      <c r="G17" s="477"/>
      <c r="H17" s="477"/>
      <c r="I17" s="477"/>
      <c r="J17" s="477"/>
      <c r="K17" s="41"/>
    </row>
    <row r="18" spans="1:11" ht="20.100000000000001" customHeight="1">
      <c r="A18" s="45"/>
      <c r="B18" s="594"/>
      <c r="C18" s="47" t="s">
        <v>47</v>
      </c>
      <c r="D18" s="477"/>
      <c r="E18" s="477"/>
      <c r="F18" s="477"/>
      <c r="G18" s="477"/>
      <c r="H18" s="477"/>
      <c r="I18" s="477"/>
      <c r="J18" s="477"/>
      <c r="K18" s="41"/>
    </row>
    <row r="19" spans="1:11" ht="20.100000000000001" customHeight="1">
      <c r="A19" s="45"/>
      <c r="B19" s="538"/>
      <c r="C19" s="47" t="s">
        <v>48</v>
      </c>
      <c r="D19" s="477"/>
      <c r="E19" s="477"/>
      <c r="F19" s="477"/>
      <c r="G19" s="477"/>
      <c r="H19" s="477"/>
      <c r="I19" s="477"/>
      <c r="J19" s="477"/>
      <c r="K19" s="41"/>
    </row>
    <row r="20" spans="1:11" ht="20.100000000000001" customHeight="1">
      <c r="A20" s="361"/>
      <c r="B20" s="360"/>
      <c r="C20" s="360"/>
      <c r="D20" s="360"/>
      <c r="E20" s="360"/>
      <c r="F20" s="360"/>
      <c r="G20" s="360"/>
      <c r="H20" s="360"/>
      <c r="I20" s="360"/>
      <c r="J20" s="360"/>
      <c r="K20" s="362"/>
    </row>
    <row r="21" spans="1:11" ht="20.100000000000001" customHeight="1">
      <c r="A21" s="361"/>
      <c r="B21" s="592" t="s">
        <v>551</v>
      </c>
      <c r="C21" s="47" t="s">
        <v>45</v>
      </c>
      <c r="D21" s="477"/>
      <c r="E21" s="477"/>
      <c r="F21" s="477"/>
      <c r="G21" s="477"/>
      <c r="H21" s="477"/>
      <c r="I21" s="477"/>
      <c r="J21" s="477"/>
      <c r="K21" s="362"/>
    </row>
    <row r="22" spans="1:11" ht="20.100000000000001" customHeight="1">
      <c r="A22" s="361"/>
      <c r="B22" s="593"/>
      <c r="C22" s="47" t="s">
        <v>46</v>
      </c>
      <c r="D22" s="477"/>
      <c r="E22" s="477"/>
      <c r="F22" s="477"/>
      <c r="G22" s="477"/>
      <c r="H22" s="477"/>
      <c r="I22" s="477"/>
      <c r="J22" s="477"/>
      <c r="K22" s="362"/>
    </row>
    <row r="23" spans="1:11" ht="20.100000000000001" customHeight="1">
      <c r="A23" s="361"/>
      <c r="B23" s="594"/>
      <c r="C23" s="47" t="s">
        <v>47</v>
      </c>
      <c r="D23" s="477"/>
      <c r="E23" s="477"/>
      <c r="F23" s="477"/>
      <c r="G23" s="477"/>
      <c r="H23" s="477"/>
      <c r="I23" s="477"/>
      <c r="J23" s="477"/>
      <c r="K23" s="362"/>
    </row>
    <row r="24" spans="1:11" ht="20.100000000000001" customHeight="1">
      <c r="A24" s="361"/>
      <c r="B24" s="538"/>
      <c r="C24" s="47" t="s">
        <v>48</v>
      </c>
      <c r="D24" s="477"/>
      <c r="E24" s="477"/>
      <c r="F24" s="477"/>
      <c r="G24" s="477"/>
      <c r="H24" s="477"/>
      <c r="I24" s="477"/>
      <c r="J24" s="477"/>
      <c r="K24" s="362"/>
    </row>
    <row r="25" spans="1:11" ht="20.100000000000001" customHeight="1">
      <c r="A25" s="45"/>
      <c r="B25" s="40"/>
      <c r="C25" s="40"/>
      <c r="D25" s="40"/>
      <c r="E25" s="40"/>
      <c r="F25" s="40"/>
      <c r="G25" s="20"/>
      <c r="H25" s="20"/>
      <c r="I25" s="20"/>
      <c r="J25" s="20"/>
      <c r="K25" s="41"/>
    </row>
    <row r="26" spans="1:11" ht="20.100000000000001" customHeight="1">
      <c r="A26" s="45"/>
      <c r="B26" s="40" t="s">
        <v>13</v>
      </c>
      <c r="C26" s="20"/>
      <c r="D26" s="20"/>
      <c r="E26" s="20"/>
      <c r="F26" s="20"/>
      <c r="G26" s="20"/>
      <c r="H26" s="20"/>
      <c r="I26" s="20"/>
      <c r="J26" s="20"/>
      <c r="K26" s="41"/>
    </row>
    <row r="27" spans="1:11" ht="20.100000000000001" customHeight="1">
      <c r="A27" s="45"/>
      <c r="B27" s="20"/>
      <c r="C27" s="20" t="s">
        <v>50</v>
      </c>
      <c r="D27" s="20"/>
      <c r="E27" s="20"/>
      <c r="F27" s="20"/>
      <c r="G27" s="20"/>
      <c r="H27" s="20"/>
      <c r="I27" s="20"/>
      <c r="J27" s="20"/>
      <c r="K27" s="41"/>
    </row>
    <row r="28" spans="1:11" ht="10.5" customHeight="1">
      <c r="A28" s="45"/>
      <c r="B28" s="20"/>
      <c r="C28" s="20"/>
      <c r="D28" s="34"/>
      <c r="E28" s="34"/>
      <c r="F28" s="34"/>
      <c r="G28" s="34"/>
      <c r="H28" s="34"/>
      <c r="I28" s="34"/>
      <c r="J28" s="34"/>
      <c r="K28" s="41"/>
    </row>
    <row r="29" spans="1:11" ht="20.100000000000001" customHeight="1">
      <c r="A29" s="45"/>
      <c r="B29" s="235"/>
      <c r="C29" s="434" t="s">
        <v>51</v>
      </c>
      <c r="D29" s="434"/>
      <c r="E29" s="434"/>
      <c r="F29" s="434"/>
      <c r="G29" s="434"/>
      <c r="H29" s="434"/>
      <c r="I29" s="434"/>
      <c r="J29" s="434"/>
      <c r="K29" s="41"/>
    </row>
    <row r="30" spans="1:11" ht="20.100000000000001" customHeight="1">
      <c r="A30" s="45"/>
      <c r="B30" s="235"/>
      <c r="C30" s="434" t="s">
        <v>52</v>
      </c>
      <c r="D30" s="434"/>
      <c r="E30" s="434"/>
      <c r="F30" s="434"/>
      <c r="G30" s="434"/>
      <c r="H30" s="434"/>
      <c r="I30" s="434"/>
      <c r="J30" s="434"/>
      <c r="K30" s="41"/>
    </row>
    <row r="31" spans="1:11" ht="20.100000000000001" customHeight="1">
      <c r="A31" s="45" t="s">
        <v>15</v>
      </c>
      <c r="B31" s="235"/>
      <c r="C31" s="452" t="s">
        <v>53</v>
      </c>
      <c r="D31" s="452"/>
      <c r="E31" s="452"/>
      <c r="F31" s="452"/>
      <c r="G31" s="452"/>
      <c r="H31" s="452"/>
      <c r="I31" s="452"/>
      <c r="J31" s="452"/>
      <c r="K31" s="41"/>
    </row>
    <row r="32" spans="1:11" ht="20.100000000000001" customHeight="1">
      <c r="A32" s="45"/>
      <c r="B32" s="20"/>
      <c r="C32" s="452"/>
      <c r="D32" s="452"/>
      <c r="E32" s="452"/>
      <c r="F32" s="452"/>
      <c r="G32" s="452"/>
      <c r="H32" s="452"/>
      <c r="I32" s="452"/>
      <c r="J32" s="452"/>
      <c r="K32" s="41"/>
    </row>
    <row r="33" spans="1:11" ht="20.100000000000001" customHeight="1">
      <c r="A33" s="45"/>
      <c r="B33" s="235"/>
      <c r="C33" s="452" t="s">
        <v>54</v>
      </c>
      <c r="D33" s="452"/>
      <c r="E33" s="452"/>
      <c r="F33" s="452"/>
      <c r="G33" s="452"/>
      <c r="H33" s="452"/>
      <c r="I33" s="452"/>
      <c r="J33" s="452"/>
      <c r="K33" s="41"/>
    </row>
    <row r="34" spans="1:11" ht="20.100000000000001" customHeight="1">
      <c r="A34" s="45"/>
      <c r="B34" s="20"/>
      <c r="C34" s="452"/>
      <c r="D34" s="452"/>
      <c r="E34" s="452"/>
      <c r="F34" s="452"/>
      <c r="G34" s="452"/>
      <c r="H34" s="452"/>
      <c r="I34" s="452"/>
      <c r="J34" s="452"/>
      <c r="K34" s="41"/>
    </row>
    <row r="35" spans="1:11" ht="20.100000000000001" customHeight="1">
      <c r="A35" s="45"/>
      <c r="B35" s="20"/>
      <c r="C35" s="452"/>
      <c r="D35" s="452"/>
      <c r="E35" s="452"/>
      <c r="F35" s="452"/>
      <c r="G35" s="452"/>
      <c r="H35" s="452"/>
      <c r="I35" s="452"/>
      <c r="J35" s="452"/>
      <c r="K35" s="41"/>
    </row>
    <row r="36" spans="1:11" ht="20.100000000000001" customHeight="1">
      <c r="A36" s="45"/>
      <c r="B36" s="20"/>
      <c r="C36" s="434"/>
      <c r="D36" s="434"/>
      <c r="E36" s="434"/>
      <c r="F36" s="434"/>
      <c r="G36" s="434"/>
      <c r="H36" s="434"/>
      <c r="I36" s="434"/>
      <c r="J36" s="434"/>
      <c r="K36" s="41"/>
    </row>
    <row r="37" spans="1:11" ht="20.100000000000001" customHeight="1">
      <c r="A37" s="27"/>
      <c r="B37" s="236"/>
      <c r="C37" s="20" t="s">
        <v>55</v>
      </c>
      <c r="D37" s="20"/>
      <c r="E37" s="20"/>
      <c r="F37" s="20"/>
      <c r="G37" s="20"/>
      <c r="H37" s="20"/>
      <c r="I37" s="20"/>
      <c r="J37" s="20"/>
      <c r="K37" s="28"/>
    </row>
    <row r="38" spans="1:11">
      <c r="A38" s="18"/>
      <c r="B38" s="25"/>
      <c r="C38" s="25"/>
      <c r="D38" s="25"/>
      <c r="E38" s="25"/>
      <c r="F38" s="25"/>
      <c r="G38" s="25"/>
      <c r="H38" s="25"/>
      <c r="I38" s="25"/>
      <c r="J38" s="25"/>
      <c r="K38" s="23"/>
    </row>
  </sheetData>
  <mergeCells count="23">
    <mergeCell ref="D11:J11"/>
    <mergeCell ref="D12:J12"/>
    <mergeCell ref="D13:J13"/>
    <mergeCell ref="H1:J1"/>
    <mergeCell ref="B3:J3"/>
    <mergeCell ref="A5:B5"/>
    <mergeCell ref="C5:E5"/>
    <mergeCell ref="B11:B14"/>
    <mergeCell ref="D14:J14"/>
    <mergeCell ref="B16:B19"/>
    <mergeCell ref="C29:J29"/>
    <mergeCell ref="C30:J30"/>
    <mergeCell ref="C31:J32"/>
    <mergeCell ref="C33:J36"/>
    <mergeCell ref="D16:J16"/>
    <mergeCell ref="D17:J17"/>
    <mergeCell ref="D18:J18"/>
    <mergeCell ref="D19:J19"/>
    <mergeCell ref="D21:J21"/>
    <mergeCell ref="D22:J22"/>
    <mergeCell ref="D23:J23"/>
    <mergeCell ref="D24:J24"/>
    <mergeCell ref="B21:B2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27</xdr:row>
                    <xdr:rowOff>123825</xdr:rowOff>
                  </from>
                  <to>
                    <xdr:col>1</xdr:col>
                    <xdr:colOff>609600</xdr:colOff>
                    <xdr:row>28</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29</xdr:row>
                    <xdr:rowOff>0</xdr:rowOff>
                  </from>
                  <to>
                    <xdr:col>1</xdr:col>
                    <xdr:colOff>609600</xdr:colOff>
                    <xdr:row>29</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30</xdr:row>
                    <xdr:rowOff>9525</xdr:rowOff>
                  </from>
                  <to>
                    <xdr:col>1</xdr:col>
                    <xdr:colOff>609600</xdr:colOff>
                    <xdr:row>31</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32</xdr:row>
                    <xdr:rowOff>0</xdr:rowOff>
                  </from>
                  <to>
                    <xdr:col>1</xdr:col>
                    <xdr:colOff>609600</xdr:colOff>
                    <xdr:row>32</xdr:row>
                    <xdr:rowOff>238125</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36</xdr:row>
                    <xdr:rowOff>0</xdr:rowOff>
                  </from>
                  <to>
                    <xdr:col>1</xdr:col>
                    <xdr:colOff>628650</xdr:colOff>
                    <xdr:row>36</xdr:row>
                    <xdr:rowOff>238125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2" sqref="A2"/>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13"/>
      <c r="O1" s="313" t="str">
        <f>"令和"&amp;申請書!$V$6&amp;"年"&amp;申請書!$X$6&amp;"月"&amp;申請書!$AA$6&amp;"日"</f>
        <v>令和4年12月1日</v>
      </c>
      <c r="Q1" s="314" t="s">
        <v>188</v>
      </c>
    </row>
    <row r="2" spans="1:17">
      <c r="A2" s="111"/>
      <c r="B2" s="111"/>
      <c r="C2" s="111"/>
      <c r="D2" s="111"/>
      <c r="E2" s="111"/>
      <c r="F2" s="111"/>
      <c r="G2" s="111"/>
      <c r="H2" s="111"/>
      <c r="I2" s="111"/>
      <c r="J2" s="111"/>
      <c r="K2" s="111"/>
      <c r="L2" s="111"/>
      <c r="M2" s="111"/>
      <c r="N2" s="111"/>
      <c r="O2" s="111"/>
    </row>
    <row r="3" spans="1:17" ht="24">
      <c r="A3" s="630" t="str">
        <f>"土曜日閉所減算適用に係る実績報告書（令和"&amp;申請書!$V$6&amp;"年4月～9月分）"</f>
        <v>土曜日閉所減算適用に係る実績報告書（令和4年4月～9月分）</v>
      </c>
      <c r="B3" s="630"/>
      <c r="C3" s="630"/>
      <c r="D3" s="630"/>
      <c r="E3" s="630"/>
      <c r="F3" s="630"/>
      <c r="G3" s="630"/>
      <c r="H3" s="630"/>
      <c r="I3" s="630"/>
      <c r="J3" s="630"/>
      <c r="K3" s="630"/>
      <c r="L3" s="630"/>
      <c r="M3" s="630"/>
      <c r="N3" s="630"/>
      <c r="O3" s="631"/>
    </row>
    <row r="4" spans="1:17">
      <c r="A4" s="306"/>
      <c r="B4" s="306"/>
      <c r="C4" s="306"/>
      <c r="D4" s="306"/>
      <c r="E4" s="306"/>
      <c r="F4" s="306"/>
      <c r="G4" s="306"/>
      <c r="H4" s="306"/>
      <c r="I4" s="306"/>
      <c r="J4" s="306"/>
      <c r="K4" s="306"/>
      <c r="L4" s="306"/>
      <c r="M4" s="111"/>
      <c r="N4" s="111"/>
      <c r="O4" s="111"/>
    </row>
    <row r="5" spans="1:17" ht="27.75" customHeight="1">
      <c r="A5" s="306"/>
      <c r="B5" s="307"/>
      <c r="C5" s="619"/>
      <c r="D5" s="619"/>
      <c r="E5" s="619"/>
      <c r="F5" s="323"/>
      <c r="G5" s="321"/>
      <c r="H5" s="321"/>
      <c r="I5" s="322"/>
      <c r="J5" s="322"/>
      <c r="K5" s="611" t="s">
        <v>451</v>
      </c>
      <c r="L5" s="612"/>
      <c r="M5" s="500"/>
      <c r="N5" s="632" t="str">
        <f>申請書!$O$22</f>
        <v>記載例認定こども園</v>
      </c>
      <c r="O5" s="633"/>
    </row>
    <row r="6" spans="1:17">
      <c r="A6" s="306"/>
      <c r="B6" s="306"/>
      <c r="C6" s="306"/>
      <c r="D6" s="306"/>
      <c r="E6" s="306"/>
      <c r="F6" s="306"/>
      <c r="G6" s="306"/>
      <c r="H6" s="306"/>
      <c r="I6" s="306"/>
      <c r="J6" s="306"/>
      <c r="K6" s="306"/>
      <c r="L6" s="306"/>
      <c r="M6" s="111"/>
      <c r="N6" s="111"/>
      <c r="O6" s="111"/>
    </row>
    <row r="7" spans="1:17">
      <c r="A7" s="306"/>
      <c r="B7" s="306"/>
      <c r="C7" s="306"/>
      <c r="D7" s="306"/>
      <c r="E7" s="306"/>
      <c r="F7" s="306"/>
      <c r="G7" s="306"/>
      <c r="H7" s="306"/>
      <c r="I7" s="306"/>
      <c r="J7" s="306"/>
      <c r="K7" s="306"/>
      <c r="L7" s="306"/>
      <c r="M7" s="111"/>
      <c r="N7" s="111"/>
      <c r="O7" s="111"/>
    </row>
    <row r="8" spans="1:17" ht="19.5">
      <c r="A8" s="320" t="s">
        <v>447</v>
      </c>
      <c r="B8" s="306"/>
      <c r="C8" s="306"/>
      <c r="D8" s="306"/>
      <c r="E8" s="306"/>
      <c r="F8" s="306"/>
      <c r="G8" s="306"/>
      <c r="H8" s="306"/>
      <c r="I8" s="306"/>
      <c r="J8" s="306"/>
      <c r="K8" s="306"/>
      <c r="L8" s="306"/>
      <c r="M8" s="111"/>
      <c r="N8" s="111"/>
      <c r="O8" s="111"/>
    </row>
    <row r="9" spans="1:17" ht="42.75" customHeight="1">
      <c r="A9" s="341" t="s">
        <v>457</v>
      </c>
      <c r="B9" s="308"/>
      <c r="C9" s="308"/>
      <c r="D9" s="308"/>
      <c r="E9" s="308"/>
      <c r="F9" s="308"/>
      <c r="G9" s="306"/>
      <c r="H9" s="306"/>
      <c r="I9" s="306"/>
      <c r="J9" s="306"/>
      <c r="K9" s="306"/>
      <c r="L9" s="306"/>
      <c r="M9" s="111"/>
      <c r="N9" s="111"/>
      <c r="O9" s="111"/>
    </row>
    <row r="10" spans="1:17" s="305" customFormat="1" ht="35.25" customHeight="1">
      <c r="A10" s="636" t="s">
        <v>458</v>
      </c>
      <c r="B10" s="637"/>
      <c r="C10" s="637"/>
      <c r="D10" s="345"/>
      <c r="E10" s="638" t="str">
        <f>N5</f>
        <v>記載例認定こども園</v>
      </c>
      <c r="F10" s="638"/>
      <c r="G10" s="638"/>
      <c r="H10" s="638"/>
      <c r="I10" s="638"/>
      <c r="J10" s="344"/>
      <c r="K10" s="639" t="s">
        <v>459</v>
      </c>
      <c r="L10" s="637"/>
      <c r="M10" s="637"/>
      <c r="N10" s="637"/>
      <c r="O10" s="637"/>
    </row>
    <row r="11" spans="1:17" s="305" customFormat="1" ht="31.5" customHeight="1">
      <c r="A11" s="342" t="s">
        <v>455</v>
      </c>
      <c r="B11" s="343"/>
      <c r="C11" s="343"/>
      <c r="D11" s="343"/>
      <c r="E11" s="343"/>
      <c r="F11" s="343"/>
      <c r="G11" s="343"/>
      <c r="H11" s="343"/>
      <c r="I11" s="343"/>
      <c r="J11" s="343"/>
      <c r="K11" s="343"/>
      <c r="L11" s="343"/>
      <c r="M11" s="343"/>
      <c r="N11" s="343"/>
      <c r="O11" s="343"/>
    </row>
    <row r="12" spans="1:17" s="305" customFormat="1" ht="31.5" customHeight="1">
      <c r="A12" s="342" t="s">
        <v>454</v>
      </c>
      <c r="B12" s="343"/>
      <c r="C12" s="343"/>
      <c r="D12" s="343"/>
      <c r="E12" s="343"/>
      <c r="F12" s="343"/>
      <c r="G12" s="343"/>
      <c r="H12" s="343"/>
      <c r="I12" s="343"/>
      <c r="J12" s="343"/>
      <c r="K12" s="343"/>
      <c r="L12" s="343"/>
      <c r="M12" s="343"/>
      <c r="N12" s="343"/>
      <c r="O12" s="343"/>
    </row>
    <row r="13" spans="1:17" s="305" customFormat="1" ht="51" customHeight="1" thickBot="1">
      <c r="A13" s="634" t="s">
        <v>456</v>
      </c>
      <c r="B13" s="635"/>
      <c r="C13" s="635"/>
      <c r="D13" s="635"/>
      <c r="E13" s="635"/>
      <c r="F13" s="635"/>
      <c r="G13" s="635"/>
      <c r="H13" s="635"/>
      <c r="I13" s="635"/>
      <c r="J13" s="635"/>
      <c r="K13" s="635"/>
      <c r="L13" s="635"/>
      <c r="M13" s="635"/>
      <c r="N13" s="635"/>
      <c r="O13" s="635"/>
    </row>
    <row r="14" spans="1:17" ht="24">
      <c r="A14" s="620" t="s">
        <v>404</v>
      </c>
      <c r="B14" s="621"/>
      <c r="C14" s="624" t="s">
        <v>405</v>
      </c>
      <c r="D14" s="625"/>
      <c r="E14" s="625"/>
      <c r="F14" s="625"/>
      <c r="G14" s="625"/>
      <c r="H14" s="625"/>
      <c r="I14" s="625"/>
      <c r="J14" s="625"/>
      <c r="K14" s="625"/>
      <c r="L14" s="625"/>
      <c r="M14" s="626"/>
      <c r="N14" s="607" t="s">
        <v>450</v>
      </c>
      <c r="O14" s="605" t="s">
        <v>406</v>
      </c>
    </row>
    <row r="15" spans="1:17" ht="24">
      <c r="A15" s="622"/>
      <c r="B15" s="623"/>
      <c r="C15" s="309" t="s">
        <v>407</v>
      </c>
      <c r="D15" s="309"/>
      <c r="E15" s="309" t="s">
        <v>408</v>
      </c>
      <c r="F15" s="309"/>
      <c r="G15" s="309" t="s">
        <v>409</v>
      </c>
      <c r="H15" s="309"/>
      <c r="I15" s="309" t="s">
        <v>410</v>
      </c>
      <c r="J15" s="309"/>
      <c r="K15" s="309" t="s">
        <v>411</v>
      </c>
      <c r="L15" s="309"/>
      <c r="M15" s="309" t="s">
        <v>412</v>
      </c>
      <c r="N15" s="608"/>
      <c r="O15" s="606"/>
    </row>
    <row r="16" spans="1:17" ht="24">
      <c r="A16" s="595" t="s">
        <v>413</v>
      </c>
      <c r="B16" s="331" t="s">
        <v>452</v>
      </c>
      <c r="C16" s="324">
        <v>20</v>
      </c>
      <c r="D16" s="598" t="str">
        <f>IF(AND(C16=0,C17="対象児童が居なかった"),"×","")</f>
        <v/>
      </c>
      <c r="E16" s="329">
        <v>20</v>
      </c>
      <c r="F16" s="598" t="str">
        <f>IF(AND(E16=0,E17="対象児童が居なかった"),"×","")</f>
        <v/>
      </c>
      <c r="G16" s="329">
        <v>18</v>
      </c>
      <c r="H16" s="598" t="str">
        <f>IF(AND(G16=0,G17="対象児童が居なかった"),"×","")</f>
        <v/>
      </c>
      <c r="I16" s="329">
        <v>18</v>
      </c>
      <c r="J16" s="598" t="str">
        <f>IF(AND(I16=0,I17="対象児童が居なかった"),"×","")</f>
        <v/>
      </c>
      <c r="K16" s="329">
        <v>5</v>
      </c>
      <c r="L16" s="598" t="str">
        <f>IF(AND(K16="0",K17="対象児童が居なかった"),"×","")</f>
        <v/>
      </c>
      <c r="M16" s="600">
        <f>COUNTIF(C16:L16,"×")</f>
        <v>0</v>
      </c>
      <c r="N16" s="613"/>
      <c r="O16" s="602" t="s">
        <v>513</v>
      </c>
    </row>
    <row r="17" spans="1:15" ht="50.1" customHeight="1">
      <c r="A17" s="596"/>
      <c r="B17" s="330" t="s">
        <v>453</v>
      </c>
      <c r="C17" s="328"/>
      <c r="D17" s="601"/>
      <c r="E17" s="325"/>
      <c r="F17" s="601"/>
      <c r="G17" s="325"/>
      <c r="H17" s="601"/>
      <c r="I17" s="325"/>
      <c r="J17" s="601"/>
      <c r="K17" s="325"/>
      <c r="L17" s="601"/>
      <c r="M17" s="601"/>
      <c r="N17" s="614"/>
      <c r="O17" s="603"/>
    </row>
    <row r="18" spans="1:15" ht="24">
      <c r="A18" s="595" t="s">
        <v>415</v>
      </c>
      <c r="B18" s="332" t="s">
        <v>452</v>
      </c>
      <c r="C18" s="324">
        <v>7</v>
      </c>
      <c r="D18" s="598" t="str">
        <f>IF(AND(C18=0,C19="対象児童が居なかった"),"×","")</f>
        <v/>
      </c>
      <c r="E18" s="324">
        <v>20</v>
      </c>
      <c r="F18" s="598" t="str">
        <f>IF(AND(E18=0,E19="対象児童が居なかった"),"×","")</f>
        <v/>
      </c>
      <c r="G18" s="324">
        <v>22</v>
      </c>
      <c r="H18" s="598" t="str">
        <f>IF(AND(G18=0,G19="対象児童が居なかった"),"×","")</f>
        <v/>
      </c>
      <c r="I18" s="329">
        <v>22</v>
      </c>
      <c r="J18" s="598" t="str">
        <f>IF(AND(I18=0,I19="対象児童が居なかった"),"×","")</f>
        <v/>
      </c>
      <c r="K18" s="334"/>
      <c r="L18" s="598" t="str">
        <f>IF(AND(K18=0,K19="対象児童が居なかった"),"×","")</f>
        <v/>
      </c>
      <c r="M18" s="600">
        <f>COUNTIF(C18:L18,"×")</f>
        <v>0</v>
      </c>
      <c r="N18" s="613"/>
      <c r="O18" s="602" t="s">
        <v>513</v>
      </c>
    </row>
    <row r="19" spans="1:15" ht="50.1" customHeight="1">
      <c r="A19" s="596"/>
      <c r="B19" s="333" t="s">
        <v>453</v>
      </c>
      <c r="C19" s="328"/>
      <c r="D19" s="601"/>
      <c r="E19" s="328"/>
      <c r="F19" s="601"/>
      <c r="G19" s="328"/>
      <c r="H19" s="601"/>
      <c r="I19" s="325"/>
      <c r="J19" s="601"/>
      <c r="K19" s="335"/>
      <c r="L19" s="601"/>
      <c r="M19" s="601"/>
      <c r="N19" s="614"/>
      <c r="O19" s="603"/>
    </row>
    <row r="20" spans="1:15" ht="24">
      <c r="A20" s="595" t="s">
        <v>416</v>
      </c>
      <c r="B20" s="332" t="s">
        <v>452</v>
      </c>
      <c r="C20" s="329">
        <v>23</v>
      </c>
      <c r="D20" s="598" t="str">
        <f>IF(AND(C20=0,C21="対象児童が居なかった"),"×","")</f>
        <v/>
      </c>
      <c r="E20" s="324">
        <v>23</v>
      </c>
      <c r="F20" s="598" t="str">
        <f>IF(AND(E20=0,E21="対象児童が居なかった"),"×","")</f>
        <v/>
      </c>
      <c r="G20" s="324">
        <v>0</v>
      </c>
      <c r="H20" s="598" t="str">
        <f>IF(AND(G20=0,G21="対象児童が居なかった"),"×","")</f>
        <v/>
      </c>
      <c r="I20" s="329">
        <v>23</v>
      </c>
      <c r="J20" s="598" t="str">
        <f>IF(AND(I20=0,I21="対象児童が居なかった"),"×","")</f>
        <v/>
      </c>
      <c r="K20" s="336"/>
      <c r="L20" s="598" t="str">
        <f>IF(AND(K20=0,K21="対象児童が居なかった"),"×","")</f>
        <v/>
      </c>
      <c r="M20" s="600">
        <f>COUNTIF(C20:L20,"×")</f>
        <v>0</v>
      </c>
      <c r="N20" s="613" t="s">
        <v>515</v>
      </c>
      <c r="O20" s="602" t="s">
        <v>513</v>
      </c>
    </row>
    <row r="21" spans="1:15" ht="50.1" customHeight="1">
      <c r="A21" s="596"/>
      <c r="B21" s="333" t="s">
        <v>453</v>
      </c>
      <c r="C21" s="325"/>
      <c r="D21" s="601"/>
      <c r="E21" s="328"/>
      <c r="F21" s="601"/>
      <c r="G21" s="328" t="s">
        <v>514</v>
      </c>
      <c r="H21" s="601"/>
      <c r="I21" s="325"/>
      <c r="J21" s="601"/>
      <c r="K21" s="326"/>
      <c r="L21" s="601"/>
      <c r="M21" s="601"/>
      <c r="N21" s="614"/>
      <c r="O21" s="603"/>
    </row>
    <row r="22" spans="1:15" ht="24">
      <c r="A22" s="595" t="s">
        <v>417</v>
      </c>
      <c r="B22" s="332" t="s">
        <v>452</v>
      </c>
      <c r="C22" s="329">
        <v>23</v>
      </c>
      <c r="D22" s="598" t="str">
        <f>IF(AND(C22=0,C23="対象児童が居なかった"),"×","")</f>
        <v/>
      </c>
      <c r="E22" s="324">
        <v>20</v>
      </c>
      <c r="F22" s="598" t="str">
        <f>IF(AND(E22=0,E23="対象児童が居なかった"),"×","")</f>
        <v/>
      </c>
      <c r="G22" s="324">
        <v>20</v>
      </c>
      <c r="H22" s="598" t="str">
        <f>IF(AND(G22=0,G23="対象児童が居なかった"),"×","")</f>
        <v/>
      </c>
      <c r="I22" s="324">
        <v>0</v>
      </c>
      <c r="J22" s="598" t="str">
        <f>IF(AND(I22=0,I23="対象児童が居なかった"),"×","")</f>
        <v/>
      </c>
      <c r="K22" s="324">
        <v>15</v>
      </c>
      <c r="L22" s="598" t="str">
        <f>IF(AND(K22=0,K23="対象児童が居なかった"),"×","")</f>
        <v/>
      </c>
      <c r="M22" s="600">
        <f>COUNTIF(C22:L22,"×")</f>
        <v>0</v>
      </c>
      <c r="N22" s="613"/>
      <c r="O22" s="602" t="s">
        <v>513</v>
      </c>
    </row>
    <row r="23" spans="1:15" ht="50.1" customHeight="1">
      <c r="A23" s="596"/>
      <c r="B23" s="333" t="s">
        <v>453</v>
      </c>
      <c r="C23" s="325"/>
      <c r="D23" s="601"/>
      <c r="E23" s="328"/>
      <c r="F23" s="601"/>
      <c r="G23" s="328"/>
      <c r="H23" s="601"/>
      <c r="I23" s="328" t="s">
        <v>517</v>
      </c>
      <c r="J23" s="601"/>
      <c r="K23" s="328"/>
      <c r="L23" s="601"/>
      <c r="M23" s="601"/>
      <c r="N23" s="614"/>
      <c r="O23" s="603"/>
    </row>
    <row r="24" spans="1:15" ht="24">
      <c r="A24" s="595" t="s">
        <v>418</v>
      </c>
      <c r="B24" s="332" t="s">
        <v>452</v>
      </c>
      <c r="C24" s="324">
        <v>15</v>
      </c>
      <c r="D24" s="598" t="str">
        <f>IF(AND(C24=0,C25="対象児童が居なかった"),"×","")</f>
        <v/>
      </c>
      <c r="E24" s="324">
        <v>0</v>
      </c>
      <c r="F24" s="598" t="str">
        <f>IF(AND(E24=0,E25="対象児童が居なかった"),"×","")</f>
        <v>×</v>
      </c>
      <c r="G24" s="324">
        <v>15</v>
      </c>
      <c r="H24" s="598" t="str">
        <f>IF(AND(G24=0,G25="対象児童が居なかった"),"×","")</f>
        <v/>
      </c>
      <c r="I24" s="329">
        <v>15</v>
      </c>
      <c r="J24" s="598" t="str">
        <f>IF(AND(I24=0,I25="対象児童が居なかった"),"×","")</f>
        <v/>
      </c>
      <c r="K24" s="334"/>
      <c r="L24" s="598" t="str">
        <f>IF(AND(K24=0,K25="対象児童が居なかった"),"×","")</f>
        <v/>
      </c>
      <c r="M24" s="600">
        <f>COUNTIF(C24:L24,"×")</f>
        <v>1</v>
      </c>
      <c r="N24" s="613"/>
      <c r="O24" s="602" t="s">
        <v>519</v>
      </c>
    </row>
    <row r="25" spans="1:15" ht="50.1" customHeight="1">
      <c r="A25" s="596"/>
      <c r="B25" s="333" t="s">
        <v>453</v>
      </c>
      <c r="C25" s="328"/>
      <c r="D25" s="601"/>
      <c r="E25" s="328" t="s">
        <v>516</v>
      </c>
      <c r="F25" s="601"/>
      <c r="G25" s="328"/>
      <c r="H25" s="601"/>
      <c r="I25" s="325"/>
      <c r="J25" s="601"/>
      <c r="K25" s="335"/>
      <c r="L25" s="601"/>
      <c r="M25" s="601"/>
      <c r="N25" s="614"/>
      <c r="O25" s="603"/>
    </row>
    <row r="26" spans="1:15" ht="24">
      <c r="A26" s="595" t="s">
        <v>419</v>
      </c>
      <c r="B26" s="332" t="s">
        <v>452</v>
      </c>
      <c r="C26" s="329">
        <v>25</v>
      </c>
      <c r="D26" s="598" t="str">
        <f>IF(AND(C26=0,C27="対象児童が居なかった"),"×","")</f>
        <v/>
      </c>
      <c r="E26" s="324">
        <v>0</v>
      </c>
      <c r="F26" s="598" t="str">
        <f>IF(AND(E26=0,E27="対象児童が居なかった"),"×","")</f>
        <v/>
      </c>
      <c r="G26" s="324">
        <v>25</v>
      </c>
      <c r="H26" s="598" t="str">
        <f>IF(AND(G26=0,G27="対象児童が居なかった"),"×","")</f>
        <v/>
      </c>
      <c r="I26" s="329">
        <v>25</v>
      </c>
      <c r="J26" s="598" t="str">
        <f>IF(AND(I26=0,I27="対象児童が居なかった"),"×","")</f>
        <v/>
      </c>
      <c r="K26" s="339"/>
      <c r="L26" s="598" t="str">
        <f>IF(AND(K26=0,K27="対象児童が居なかった"),"×","")</f>
        <v/>
      </c>
      <c r="M26" s="600">
        <f>COUNTIF(C26:L26,"×")</f>
        <v>0</v>
      </c>
      <c r="N26" s="613" t="s">
        <v>518</v>
      </c>
      <c r="O26" s="602" t="s">
        <v>513</v>
      </c>
    </row>
    <row r="27" spans="1:15" ht="50.1" customHeight="1" thickBot="1">
      <c r="A27" s="597"/>
      <c r="B27" s="337" t="s">
        <v>453</v>
      </c>
      <c r="C27" s="327"/>
      <c r="D27" s="599"/>
      <c r="E27" s="338" t="s">
        <v>514</v>
      </c>
      <c r="F27" s="599"/>
      <c r="G27" s="338"/>
      <c r="H27" s="599"/>
      <c r="I27" s="327"/>
      <c r="J27" s="599"/>
      <c r="K27" s="340"/>
      <c r="L27" s="599"/>
      <c r="M27" s="599"/>
      <c r="N27" s="618"/>
      <c r="O27" s="604"/>
    </row>
    <row r="28" spans="1:15" ht="27.75" customHeight="1">
      <c r="A28" s="312" t="s">
        <v>420</v>
      </c>
      <c r="B28" s="312"/>
      <c r="C28" s="312"/>
      <c r="D28" s="312"/>
      <c r="E28" s="312"/>
      <c r="F28" s="312"/>
      <c r="G28" s="312"/>
      <c r="H28" s="312"/>
      <c r="I28" s="312"/>
      <c r="J28" s="312"/>
      <c r="K28" s="312"/>
      <c r="L28" s="312"/>
      <c r="M28" s="312"/>
      <c r="N28" s="312"/>
      <c r="O28" s="346"/>
    </row>
    <row r="29" spans="1:15">
      <c r="A29" s="312" t="s">
        <v>461</v>
      </c>
      <c r="B29" s="312"/>
      <c r="C29" s="312"/>
      <c r="D29" s="312"/>
      <c r="E29" s="312"/>
      <c r="F29" s="312"/>
      <c r="G29" s="312"/>
      <c r="H29" s="312"/>
      <c r="I29" s="312"/>
      <c r="J29" s="312"/>
      <c r="K29" s="312"/>
      <c r="L29" s="312"/>
      <c r="M29" s="312"/>
      <c r="N29" s="312"/>
      <c r="O29" s="312"/>
    </row>
    <row r="30" spans="1:15">
      <c r="A30" s="312" t="s">
        <v>460</v>
      </c>
      <c r="B30" s="312"/>
      <c r="C30" s="312"/>
      <c r="D30" s="312"/>
      <c r="E30" s="312"/>
      <c r="F30" s="312"/>
      <c r="G30" s="312"/>
      <c r="H30" s="312"/>
      <c r="I30" s="312"/>
      <c r="J30" s="312"/>
      <c r="K30" s="312"/>
      <c r="L30" s="312"/>
      <c r="M30" s="312"/>
      <c r="N30" s="312"/>
      <c r="O30" s="312"/>
    </row>
    <row r="31" spans="1:15">
      <c r="A31" s="312" t="s">
        <v>421</v>
      </c>
      <c r="B31" s="312"/>
      <c r="C31" s="312"/>
      <c r="D31" s="312"/>
      <c r="E31" s="312"/>
      <c r="F31" s="312"/>
      <c r="G31" s="312"/>
      <c r="H31" s="312"/>
      <c r="I31" s="312"/>
      <c r="J31" s="312"/>
      <c r="K31" s="312"/>
      <c r="L31" s="312"/>
      <c r="M31" s="312"/>
      <c r="N31" s="312"/>
      <c r="O31" s="312"/>
    </row>
    <row r="32" spans="1:15">
      <c r="A32" s="312" t="s">
        <v>422</v>
      </c>
      <c r="B32" s="312"/>
      <c r="C32" s="312"/>
      <c r="D32" s="312"/>
      <c r="E32" s="312"/>
      <c r="F32" s="312"/>
      <c r="G32" s="312"/>
      <c r="H32" s="312"/>
      <c r="I32" s="312"/>
      <c r="J32" s="312"/>
      <c r="K32" s="312"/>
      <c r="L32" s="312"/>
      <c r="M32" s="312"/>
      <c r="N32" s="312"/>
      <c r="O32" s="312"/>
    </row>
    <row r="33" spans="1:17">
      <c r="A33" s="312" t="s">
        <v>423</v>
      </c>
      <c r="B33" s="312"/>
      <c r="C33" s="312"/>
      <c r="D33" s="312"/>
      <c r="E33" s="312"/>
      <c r="F33" s="312"/>
      <c r="G33" s="312"/>
      <c r="H33" s="312"/>
      <c r="I33" s="312"/>
      <c r="J33" s="312"/>
      <c r="K33" s="312"/>
      <c r="L33" s="312"/>
      <c r="M33" s="312"/>
      <c r="N33" s="312"/>
      <c r="O33" s="312"/>
    </row>
    <row r="34" spans="1:17">
      <c r="A34" s="312" t="s">
        <v>424</v>
      </c>
      <c r="B34" s="312"/>
      <c r="C34" s="312"/>
      <c r="D34" s="312"/>
      <c r="E34" s="312"/>
      <c r="F34" s="312"/>
      <c r="G34" s="312"/>
      <c r="H34" s="312"/>
      <c r="I34" s="312"/>
      <c r="J34" s="312"/>
      <c r="K34" s="312"/>
      <c r="L34" s="312"/>
      <c r="M34" s="312"/>
      <c r="N34" s="312"/>
      <c r="O34" s="312"/>
    </row>
    <row r="35" spans="1:17">
      <c r="A35" s="312" t="s">
        <v>446</v>
      </c>
      <c r="B35" s="312"/>
      <c r="C35" s="312"/>
      <c r="D35" s="312"/>
      <c r="E35" s="312"/>
      <c r="F35" s="312"/>
      <c r="G35" s="312"/>
      <c r="H35" s="312"/>
      <c r="I35" s="312"/>
      <c r="J35" s="312"/>
      <c r="K35" s="312"/>
      <c r="L35" s="312"/>
      <c r="M35" s="312"/>
      <c r="N35" s="312"/>
      <c r="O35" s="312"/>
    </row>
    <row r="36" spans="1:17">
      <c r="A36" s="312" t="s">
        <v>449</v>
      </c>
      <c r="B36" s="312"/>
      <c r="C36" s="312"/>
      <c r="D36" s="312"/>
      <c r="E36" s="312"/>
      <c r="F36" s="312"/>
      <c r="G36" s="312"/>
      <c r="H36" s="312"/>
      <c r="I36" s="312"/>
      <c r="J36" s="312"/>
      <c r="K36" s="312"/>
      <c r="L36" s="312"/>
      <c r="M36" s="312"/>
      <c r="N36" s="312"/>
      <c r="O36" s="312"/>
    </row>
    <row r="37" spans="1:17">
      <c r="A37" s="312" t="s">
        <v>444</v>
      </c>
      <c r="B37" s="312"/>
      <c r="C37" s="312"/>
      <c r="D37" s="312"/>
      <c r="E37" s="312"/>
      <c r="F37" s="312"/>
      <c r="G37" s="312"/>
      <c r="H37" s="312"/>
      <c r="I37" s="312"/>
      <c r="J37" s="312"/>
      <c r="K37" s="312"/>
      <c r="L37" s="312"/>
      <c r="M37" s="312"/>
      <c r="N37" s="312"/>
      <c r="O37" s="312"/>
    </row>
    <row r="38" spans="1:17">
      <c r="A38" s="312" t="s">
        <v>445</v>
      </c>
      <c r="B38" s="312"/>
      <c r="C38" s="312"/>
      <c r="D38" s="312"/>
      <c r="E38" s="312"/>
      <c r="F38" s="312"/>
      <c r="G38" s="312"/>
      <c r="H38" s="312"/>
      <c r="I38" s="312"/>
      <c r="J38" s="312"/>
      <c r="K38" s="312"/>
      <c r="L38" s="312"/>
      <c r="M38" s="312"/>
      <c r="N38" s="312"/>
      <c r="O38" s="312"/>
    </row>
    <row r="39" spans="1:17">
      <c r="A39" s="310"/>
      <c r="B39" s="111"/>
      <c r="C39" s="111"/>
      <c r="D39" s="111"/>
      <c r="E39" s="111"/>
      <c r="F39" s="111"/>
      <c r="G39" s="111"/>
      <c r="H39" s="111"/>
      <c r="I39" s="111"/>
      <c r="J39" s="111"/>
      <c r="K39" s="111"/>
      <c r="L39" s="111"/>
      <c r="M39" s="111"/>
      <c r="N39" s="111"/>
      <c r="O39" s="111"/>
    </row>
    <row r="40" spans="1:17">
      <c r="A40" s="111" t="s">
        <v>425</v>
      </c>
      <c r="B40" s="111"/>
      <c r="C40" s="111"/>
      <c r="D40" s="111"/>
      <c r="E40" s="111"/>
      <c r="F40" s="111"/>
      <c r="G40" s="111"/>
      <c r="H40" s="111"/>
      <c r="I40" s="111"/>
      <c r="J40" s="111"/>
      <c r="K40" s="111"/>
      <c r="L40" s="111"/>
      <c r="M40" s="111"/>
      <c r="N40" s="111"/>
      <c r="O40" s="111"/>
    </row>
    <row r="41" spans="1:17">
      <c r="A41" s="111" t="s">
        <v>426</v>
      </c>
      <c r="B41" s="111"/>
      <c r="C41" s="111"/>
      <c r="D41" s="111"/>
      <c r="E41" s="111"/>
      <c r="F41" s="111"/>
      <c r="G41" s="111"/>
      <c r="H41" s="111"/>
      <c r="I41" s="111"/>
      <c r="J41" s="111"/>
      <c r="K41" s="111"/>
      <c r="L41" s="111"/>
      <c r="M41" s="111"/>
      <c r="N41" s="111"/>
      <c r="O41" s="111"/>
    </row>
    <row r="42" spans="1:17" ht="40.5" customHeight="1">
      <c r="A42" s="304" t="s">
        <v>427</v>
      </c>
      <c r="B42" s="615" t="s">
        <v>428</v>
      </c>
      <c r="C42" s="472"/>
      <c r="D42" s="472"/>
      <c r="E42" s="473"/>
      <c r="F42" s="303"/>
      <c r="G42" s="615" t="s">
        <v>429</v>
      </c>
      <c r="H42" s="472"/>
      <c r="I42" s="472"/>
      <c r="J42" s="472"/>
      <c r="K42" s="472"/>
      <c r="L42" s="472"/>
      <c r="M42" s="473"/>
      <c r="N42" s="617" t="s">
        <v>443</v>
      </c>
      <c r="O42" s="473"/>
      <c r="P42" s="318"/>
      <c r="Q42" s="316"/>
    </row>
    <row r="43" spans="1:17">
      <c r="A43" s="311" t="s">
        <v>430</v>
      </c>
      <c r="B43" s="609" t="s">
        <v>431</v>
      </c>
      <c r="C43" s="616"/>
      <c r="D43" s="616"/>
      <c r="E43" s="473"/>
      <c r="F43" s="303"/>
      <c r="G43" s="609" t="s">
        <v>431</v>
      </c>
      <c r="H43" s="616"/>
      <c r="I43" s="616"/>
      <c r="J43" s="616"/>
      <c r="K43" s="616"/>
      <c r="L43" s="616"/>
      <c r="M43" s="610"/>
      <c r="N43" s="609" t="s">
        <v>432</v>
      </c>
      <c r="O43" s="610"/>
      <c r="P43" s="319"/>
      <c r="Q43" s="317"/>
    </row>
    <row r="44" spans="1:17">
      <c r="A44" s="311" t="s">
        <v>433</v>
      </c>
      <c r="B44" s="609" t="s">
        <v>434</v>
      </c>
      <c r="C44" s="616"/>
      <c r="D44" s="616"/>
      <c r="E44" s="473"/>
      <c r="F44" s="303"/>
      <c r="G44" s="609" t="s">
        <v>434</v>
      </c>
      <c r="H44" s="616"/>
      <c r="I44" s="616"/>
      <c r="J44" s="616"/>
      <c r="K44" s="616"/>
      <c r="L44" s="616"/>
      <c r="M44" s="610"/>
      <c r="N44" s="609" t="s">
        <v>435</v>
      </c>
      <c r="O44" s="610"/>
      <c r="P44" s="319"/>
      <c r="Q44" s="317"/>
    </row>
    <row r="45" spans="1:17">
      <c r="A45" s="311" t="s">
        <v>436</v>
      </c>
      <c r="B45" s="627" t="s">
        <v>437</v>
      </c>
      <c r="C45" s="628"/>
      <c r="D45" s="628"/>
      <c r="E45" s="473"/>
      <c r="F45" s="303"/>
      <c r="G45" s="627" t="s">
        <v>437</v>
      </c>
      <c r="H45" s="629"/>
      <c r="I45" s="628"/>
      <c r="J45" s="628"/>
      <c r="K45" s="472"/>
      <c r="L45" s="472"/>
      <c r="M45" s="473"/>
      <c r="N45" s="609" t="s">
        <v>438</v>
      </c>
      <c r="O45" s="610"/>
      <c r="P45" s="319"/>
      <c r="Q45" s="317"/>
    </row>
    <row r="46" spans="1:17">
      <c r="A46" s="311" t="s">
        <v>439</v>
      </c>
      <c r="B46" s="609" t="s">
        <v>440</v>
      </c>
      <c r="C46" s="616"/>
      <c r="D46" s="616"/>
      <c r="E46" s="473"/>
      <c r="F46" s="303"/>
      <c r="G46" s="609" t="s">
        <v>437</v>
      </c>
      <c r="H46" s="616"/>
      <c r="I46" s="616"/>
      <c r="J46" s="616"/>
      <c r="K46" s="616"/>
      <c r="L46" s="616"/>
      <c r="M46" s="610"/>
      <c r="N46" s="609" t="s">
        <v>441</v>
      </c>
      <c r="O46" s="610"/>
      <c r="P46" s="319"/>
      <c r="Q46" s="317"/>
    </row>
    <row r="47" spans="1:17">
      <c r="A47" s="311" t="s">
        <v>442</v>
      </c>
      <c r="B47" s="609" t="s">
        <v>441</v>
      </c>
      <c r="C47" s="616"/>
      <c r="D47" s="616"/>
      <c r="E47" s="473"/>
      <c r="F47" s="303"/>
      <c r="G47" s="609" t="s">
        <v>440</v>
      </c>
      <c r="H47" s="616"/>
      <c r="I47" s="616"/>
      <c r="J47" s="616"/>
      <c r="K47" s="616"/>
      <c r="L47" s="616"/>
      <c r="M47" s="610"/>
      <c r="N47" s="609" t="s">
        <v>414</v>
      </c>
      <c r="O47" s="610"/>
      <c r="P47" s="319"/>
      <c r="Q47" s="317"/>
    </row>
  </sheetData>
  <mergeCells count="84">
    <mergeCell ref="A3:O3"/>
    <mergeCell ref="N5:O5"/>
    <mergeCell ref="A13:O13"/>
    <mergeCell ref="A10:C10"/>
    <mergeCell ref="E10:I10"/>
    <mergeCell ref="K10:O10"/>
    <mergeCell ref="B47:E47"/>
    <mergeCell ref="G46:M46"/>
    <mergeCell ref="G47:M47"/>
    <mergeCell ref="C5:E5"/>
    <mergeCell ref="A14:B15"/>
    <mergeCell ref="C14:M14"/>
    <mergeCell ref="B44:E44"/>
    <mergeCell ref="B45:E45"/>
    <mergeCell ref="B46:E46"/>
    <mergeCell ref="G42:M42"/>
    <mergeCell ref="G43:M43"/>
    <mergeCell ref="G44:M44"/>
    <mergeCell ref="G45:M45"/>
    <mergeCell ref="A16:A17"/>
    <mergeCell ref="D16:D17"/>
    <mergeCell ref="F16:F17"/>
    <mergeCell ref="N22:N23"/>
    <mergeCell ref="B42:E42"/>
    <mergeCell ref="B43:E43"/>
    <mergeCell ref="N42:O42"/>
    <mergeCell ref="N43:O43"/>
    <mergeCell ref="D26:D27"/>
    <mergeCell ref="F24:F25"/>
    <mergeCell ref="F26:F27"/>
    <mergeCell ref="H24:H25"/>
    <mergeCell ref="H26:H27"/>
    <mergeCell ref="J24:J25"/>
    <mergeCell ref="J26:J27"/>
    <mergeCell ref="D24:D25"/>
    <mergeCell ref="M26:M27"/>
    <mergeCell ref="N24:N25"/>
    <mergeCell ref="N26:N27"/>
    <mergeCell ref="N45:O45"/>
    <mergeCell ref="N47:O47"/>
    <mergeCell ref="N44:O44"/>
    <mergeCell ref="N46:O46"/>
    <mergeCell ref="K5:M5"/>
    <mergeCell ref="N16:N17"/>
    <mergeCell ref="O16:O17"/>
    <mergeCell ref="M16:M17"/>
    <mergeCell ref="L24:L25"/>
    <mergeCell ref="L18:L19"/>
    <mergeCell ref="L20:L21"/>
    <mergeCell ref="M20:M21"/>
    <mergeCell ref="M22:M23"/>
    <mergeCell ref="M24:M25"/>
    <mergeCell ref="N18:N19"/>
    <mergeCell ref="N20:N21"/>
    <mergeCell ref="H16:H17"/>
    <mergeCell ref="J16:J17"/>
    <mergeCell ref="L16:L17"/>
    <mergeCell ref="O14:O15"/>
    <mergeCell ref="N14:N15"/>
    <mergeCell ref="O18:O19"/>
    <mergeCell ref="O20:O21"/>
    <mergeCell ref="O22:O23"/>
    <mergeCell ref="O24:O25"/>
    <mergeCell ref="O26:O27"/>
    <mergeCell ref="L26:L27"/>
    <mergeCell ref="M18:M19"/>
    <mergeCell ref="D22:D23"/>
    <mergeCell ref="F22:F23"/>
    <mergeCell ref="H22:H23"/>
    <mergeCell ref="J22:J23"/>
    <mergeCell ref="L22:L23"/>
    <mergeCell ref="D18:D19"/>
    <mergeCell ref="F18:F19"/>
    <mergeCell ref="H18:H19"/>
    <mergeCell ref="J18:J19"/>
    <mergeCell ref="D20:D21"/>
    <mergeCell ref="F20:F21"/>
    <mergeCell ref="H20:H21"/>
    <mergeCell ref="J20:J21"/>
    <mergeCell ref="A18:A19"/>
    <mergeCell ref="A20:A21"/>
    <mergeCell ref="A22:A23"/>
    <mergeCell ref="A24:A25"/>
    <mergeCell ref="A26:A27"/>
  </mergeCells>
  <phoneticPr fontId="2"/>
  <dataValidations count="2">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Q1" sqref="Q1"/>
    </sheetView>
  </sheetViews>
  <sheetFormatPr defaultRowHeight="18.75"/>
  <cols>
    <col min="2" max="2" width="14.25" customWidth="1"/>
    <col min="3" max="3" width="10.625" customWidth="1"/>
    <col min="4" max="4" width="10.625" hidden="1" customWidth="1"/>
    <col min="5" max="5" width="10.625" customWidth="1"/>
    <col min="6" max="6" width="10.625" hidden="1" customWidth="1"/>
    <col min="7" max="7" width="10.625" customWidth="1"/>
    <col min="8" max="8" width="10.625" hidden="1" customWidth="1"/>
    <col min="9" max="9" width="10.625" customWidth="1"/>
    <col min="10" max="10" width="10.625" hidden="1" customWidth="1"/>
    <col min="11" max="11" width="10.625" customWidth="1"/>
    <col min="12" max="12" width="10.625" hidden="1" customWidth="1"/>
    <col min="13" max="13" width="6.75" bestFit="1" customWidth="1"/>
    <col min="14" max="14" width="31.625" customWidth="1"/>
    <col min="15" max="15" width="24.625" customWidth="1"/>
  </cols>
  <sheetData>
    <row r="1" spans="1:17" ht="30.75" customHeight="1">
      <c r="N1" s="313"/>
      <c r="O1" s="313" t="s">
        <v>483</v>
      </c>
      <c r="Q1" s="314" t="s">
        <v>188</v>
      </c>
    </row>
    <row r="2" spans="1:17">
      <c r="A2" s="111"/>
      <c r="B2" s="111"/>
      <c r="C2" s="111"/>
      <c r="D2" s="111"/>
      <c r="E2" s="111"/>
      <c r="F2" s="111"/>
      <c r="G2" s="111"/>
      <c r="H2" s="111"/>
      <c r="I2" s="111"/>
      <c r="J2" s="111"/>
      <c r="K2" s="111"/>
      <c r="L2" s="111"/>
      <c r="M2" s="111"/>
      <c r="N2" s="111"/>
      <c r="O2" s="111"/>
    </row>
    <row r="3" spans="1:17" ht="24">
      <c r="A3" s="630" t="str">
        <f>"土曜日閉所減算適用に係る実績報告書（令和"&amp;申請書!$V$6&amp;"年10月～3月分）"</f>
        <v>土曜日閉所減算適用に係る実績報告書（令和4年10月～3月分）</v>
      </c>
      <c r="B3" s="630"/>
      <c r="C3" s="630"/>
      <c r="D3" s="630"/>
      <c r="E3" s="630"/>
      <c r="F3" s="630"/>
      <c r="G3" s="630"/>
      <c r="H3" s="630"/>
      <c r="I3" s="630"/>
      <c r="J3" s="630"/>
      <c r="K3" s="630"/>
      <c r="L3" s="630"/>
      <c r="M3" s="630"/>
      <c r="N3" s="630"/>
      <c r="O3" s="631"/>
    </row>
    <row r="4" spans="1:17">
      <c r="A4" s="367"/>
      <c r="B4" s="367"/>
      <c r="C4" s="367"/>
      <c r="D4" s="367"/>
      <c r="E4" s="367"/>
      <c r="F4" s="367"/>
      <c r="G4" s="367"/>
      <c r="H4" s="367"/>
      <c r="I4" s="367"/>
      <c r="J4" s="367"/>
      <c r="K4" s="367"/>
      <c r="L4" s="367"/>
      <c r="M4" s="111"/>
      <c r="N4" s="111"/>
      <c r="O4" s="111"/>
    </row>
    <row r="5" spans="1:17" ht="27.75" customHeight="1">
      <c r="A5" s="367"/>
      <c r="B5" s="307"/>
      <c r="C5" s="619"/>
      <c r="D5" s="619"/>
      <c r="E5" s="619"/>
      <c r="F5" s="366"/>
      <c r="G5" s="321"/>
      <c r="H5" s="321"/>
      <c r="I5" s="322"/>
      <c r="J5" s="322"/>
      <c r="K5" s="611" t="s">
        <v>9</v>
      </c>
      <c r="L5" s="612"/>
      <c r="M5" s="500"/>
      <c r="N5" s="632" t="str">
        <f>申請書!$O$22</f>
        <v>記載例認定こども園</v>
      </c>
      <c r="O5" s="633"/>
    </row>
    <row r="6" spans="1:17">
      <c r="A6" s="367"/>
      <c r="B6" s="367"/>
      <c r="C6" s="367"/>
      <c r="D6" s="367"/>
      <c r="E6" s="367"/>
      <c r="F6" s="367"/>
      <c r="G6" s="367"/>
      <c r="H6" s="367"/>
      <c r="I6" s="367"/>
      <c r="J6" s="367"/>
      <c r="K6" s="367"/>
      <c r="L6" s="367"/>
      <c r="M6" s="111"/>
      <c r="N6" s="111"/>
      <c r="O6" s="111"/>
    </row>
    <row r="7" spans="1:17">
      <c r="A7" s="367"/>
      <c r="B7" s="367"/>
      <c r="C7" s="367"/>
      <c r="D7" s="367"/>
      <c r="E7" s="367"/>
      <c r="F7" s="367"/>
      <c r="G7" s="367"/>
      <c r="H7" s="367"/>
      <c r="I7" s="367"/>
      <c r="J7" s="367"/>
      <c r="K7" s="367"/>
      <c r="L7" s="367"/>
      <c r="M7" s="111"/>
      <c r="N7" s="111"/>
      <c r="O7" s="111"/>
    </row>
    <row r="8" spans="1:17" ht="19.5">
      <c r="A8" s="320" t="s">
        <v>482</v>
      </c>
      <c r="B8" s="367"/>
      <c r="C8" s="367"/>
      <c r="D8" s="367"/>
      <c r="E8" s="367"/>
      <c r="F8" s="367"/>
      <c r="G8" s="367"/>
      <c r="H8" s="367"/>
      <c r="I8" s="367"/>
      <c r="J8" s="367"/>
      <c r="K8" s="367"/>
      <c r="L8" s="367"/>
      <c r="M8" s="111"/>
      <c r="N8" s="111"/>
      <c r="O8" s="111"/>
    </row>
    <row r="9" spans="1:17" ht="42.75" customHeight="1">
      <c r="A9" s="341" t="s">
        <v>457</v>
      </c>
      <c r="B9" s="308"/>
      <c r="C9" s="308"/>
      <c r="D9" s="308"/>
      <c r="E9" s="308"/>
      <c r="F9" s="308"/>
      <c r="G9" s="367"/>
      <c r="H9" s="367"/>
      <c r="I9" s="367"/>
      <c r="J9" s="367"/>
      <c r="K9" s="367"/>
      <c r="L9" s="367"/>
      <c r="M9" s="111"/>
      <c r="N9" s="111"/>
      <c r="O9" s="111"/>
    </row>
    <row r="10" spans="1:17" s="363" customFormat="1" ht="35.25" customHeight="1">
      <c r="A10" s="636" t="s">
        <v>458</v>
      </c>
      <c r="B10" s="637"/>
      <c r="C10" s="637"/>
      <c r="D10" s="345"/>
      <c r="E10" s="638" t="str">
        <f>N5</f>
        <v>記載例認定こども園</v>
      </c>
      <c r="F10" s="638"/>
      <c r="G10" s="638"/>
      <c r="H10" s="638"/>
      <c r="I10" s="638"/>
      <c r="J10" s="344"/>
      <c r="K10" s="639" t="s">
        <v>459</v>
      </c>
      <c r="L10" s="637"/>
      <c r="M10" s="637"/>
      <c r="N10" s="637"/>
      <c r="O10" s="637"/>
    </row>
    <row r="11" spans="1:17" s="363" customFormat="1" ht="31.5" customHeight="1">
      <c r="A11" s="342" t="s">
        <v>455</v>
      </c>
      <c r="B11" s="343"/>
      <c r="C11" s="343"/>
      <c r="D11" s="343"/>
      <c r="E11" s="343"/>
      <c r="F11" s="343"/>
      <c r="G11" s="343"/>
      <c r="H11" s="343"/>
      <c r="I11" s="343"/>
      <c r="J11" s="343"/>
      <c r="K11" s="343"/>
      <c r="L11" s="343"/>
      <c r="M11" s="343"/>
      <c r="N11" s="343"/>
      <c r="O11" s="343"/>
    </row>
    <row r="12" spans="1:17" s="363" customFormat="1" ht="31.5" customHeight="1">
      <c r="A12" s="342" t="s">
        <v>454</v>
      </c>
      <c r="B12" s="343"/>
      <c r="C12" s="343"/>
      <c r="D12" s="343"/>
      <c r="E12" s="343"/>
      <c r="F12" s="343"/>
      <c r="G12" s="343"/>
      <c r="H12" s="343"/>
      <c r="I12" s="343"/>
      <c r="J12" s="343"/>
      <c r="K12" s="343"/>
      <c r="L12" s="343"/>
      <c r="M12" s="343"/>
      <c r="N12" s="343"/>
      <c r="O12" s="343"/>
    </row>
    <row r="13" spans="1:17" s="363" customFormat="1" ht="51" customHeight="1" thickBot="1">
      <c r="A13" s="634" t="s">
        <v>456</v>
      </c>
      <c r="B13" s="635"/>
      <c r="C13" s="635"/>
      <c r="D13" s="635"/>
      <c r="E13" s="635"/>
      <c r="F13" s="635"/>
      <c r="G13" s="635"/>
      <c r="H13" s="635"/>
      <c r="I13" s="635"/>
      <c r="J13" s="635"/>
      <c r="K13" s="635"/>
      <c r="L13" s="635"/>
      <c r="M13" s="635"/>
      <c r="N13" s="635"/>
      <c r="O13" s="635"/>
    </row>
    <row r="14" spans="1:17" ht="24">
      <c r="A14" s="620" t="s">
        <v>404</v>
      </c>
      <c r="B14" s="621"/>
      <c r="C14" s="624" t="s">
        <v>405</v>
      </c>
      <c r="D14" s="625"/>
      <c r="E14" s="625"/>
      <c r="F14" s="625"/>
      <c r="G14" s="625"/>
      <c r="H14" s="625"/>
      <c r="I14" s="625"/>
      <c r="J14" s="625"/>
      <c r="K14" s="625"/>
      <c r="L14" s="625"/>
      <c r="M14" s="626"/>
      <c r="N14" s="607" t="s">
        <v>450</v>
      </c>
      <c r="O14" s="605" t="s">
        <v>406</v>
      </c>
    </row>
    <row r="15" spans="1:17" ht="24">
      <c r="A15" s="622"/>
      <c r="B15" s="623"/>
      <c r="C15" s="309" t="s">
        <v>407</v>
      </c>
      <c r="D15" s="309"/>
      <c r="E15" s="309" t="s">
        <v>408</v>
      </c>
      <c r="F15" s="309"/>
      <c r="G15" s="309" t="s">
        <v>409</v>
      </c>
      <c r="H15" s="309"/>
      <c r="I15" s="309" t="s">
        <v>410</v>
      </c>
      <c r="J15" s="309"/>
      <c r="K15" s="309" t="s">
        <v>411</v>
      </c>
      <c r="L15" s="309"/>
      <c r="M15" s="309" t="s">
        <v>412</v>
      </c>
      <c r="N15" s="608"/>
      <c r="O15" s="606"/>
    </row>
    <row r="16" spans="1:17" ht="24">
      <c r="A16" s="595" t="s">
        <v>476</v>
      </c>
      <c r="B16" s="331" t="s">
        <v>452</v>
      </c>
      <c r="C16" s="324"/>
      <c r="D16" s="598" t="str">
        <f>IF(AND(C16=0,C17="対象児童が居なかった"),"×","")</f>
        <v/>
      </c>
      <c r="E16" s="329"/>
      <c r="F16" s="598" t="str">
        <f>IF(AND(E16=0,E17="対象児童が居なかった"),"×","")</f>
        <v/>
      </c>
      <c r="G16" s="329"/>
      <c r="H16" s="598" t="str">
        <f>IF(AND(G16=0,G17="対象児童が居なかった"),"×","")</f>
        <v/>
      </c>
      <c r="I16" s="329"/>
      <c r="J16" s="598" t="str">
        <f>IF(AND(I16=0,I17="対象児童が居なかった"),"×","")</f>
        <v/>
      </c>
      <c r="K16" s="329"/>
      <c r="L16" s="598" t="str">
        <f>IF(AND(K16="0",K17="対象児童が居なかった"),"×","")</f>
        <v/>
      </c>
      <c r="M16" s="600">
        <f>COUNTIF(C16:L16,"×")</f>
        <v>0</v>
      </c>
      <c r="N16" s="640"/>
      <c r="O16" s="602"/>
    </row>
    <row r="17" spans="1:15" ht="50.1" customHeight="1">
      <c r="A17" s="596"/>
      <c r="B17" s="330" t="s">
        <v>453</v>
      </c>
      <c r="C17" s="328"/>
      <c r="D17" s="601"/>
      <c r="E17" s="325"/>
      <c r="F17" s="601"/>
      <c r="G17" s="325"/>
      <c r="H17" s="601"/>
      <c r="I17" s="325"/>
      <c r="J17" s="601"/>
      <c r="K17" s="325"/>
      <c r="L17" s="601"/>
      <c r="M17" s="601"/>
      <c r="N17" s="642"/>
      <c r="O17" s="603"/>
    </row>
    <row r="18" spans="1:15" ht="24">
      <c r="A18" s="595" t="s">
        <v>477</v>
      </c>
      <c r="B18" s="332" t="s">
        <v>452</v>
      </c>
      <c r="C18" s="324"/>
      <c r="D18" s="598" t="str">
        <f>IF(AND(C18=0,C19="対象児童が居なかった"),"×","")</f>
        <v/>
      </c>
      <c r="E18" s="324"/>
      <c r="F18" s="598" t="str">
        <f>IF(AND(E18=0,E19="対象児童が居なかった"),"×","")</f>
        <v/>
      </c>
      <c r="G18" s="324"/>
      <c r="H18" s="598" t="str">
        <f>IF(AND(G18=0,G19="対象児童が居なかった"),"×","")</f>
        <v/>
      </c>
      <c r="I18" s="329"/>
      <c r="J18" s="598" t="str">
        <f>IF(AND(I18=0,I19="対象児童が居なかった"),"×","")</f>
        <v/>
      </c>
      <c r="K18" s="334"/>
      <c r="L18" s="598" t="str">
        <f>IF(AND(K18=0,K19="対象児童が居なかった"),"×","")</f>
        <v/>
      </c>
      <c r="M18" s="600">
        <f>COUNTIF(C18:L18,"×")</f>
        <v>0</v>
      </c>
      <c r="N18" s="640"/>
      <c r="O18" s="602"/>
    </row>
    <row r="19" spans="1:15" ht="50.1" customHeight="1">
      <c r="A19" s="596"/>
      <c r="B19" s="333" t="s">
        <v>453</v>
      </c>
      <c r="C19" s="328"/>
      <c r="D19" s="601"/>
      <c r="E19" s="328"/>
      <c r="F19" s="601"/>
      <c r="G19" s="328"/>
      <c r="H19" s="601"/>
      <c r="I19" s="325"/>
      <c r="J19" s="601"/>
      <c r="K19" s="335"/>
      <c r="L19" s="601"/>
      <c r="M19" s="601"/>
      <c r="N19" s="642"/>
      <c r="O19" s="603"/>
    </row>
    <row r="20" spans="1:15" ht="24">
      <c r="A20" s="595" t="s">
        <v>478</v>
      </c>
      <c r="B20" s="332" t="s">
        <v>452</v>
      </c>
      <c r="C20" s="329"/>
      <c r="D20" s="598" t="str">
        <f>IF(AND(C20=0,C21="対象児童が居なかった"),"×","")</f>
        <v/>
      </c>
      <c r="E20" s="324"/>
      <c r="F20" s="598" t="str">
        <f>IF(AND(E20=0,E21="対象児童が居なかった"),"×","")</f>
        <v/>
      </c>
      <c r="G20" s="324"/>
      <c r="H20" s="598" t="str">
        <f>IF(AND(G20=0,G21="対象児童が居なかった"),"×","")</f>
        <v/>
      </c>
      <c r="I20" s="329"/>
      <c r="J20" s="598" t="str">
        <f>IF(AND(I20=0,I21="対象児童が居なかった"),"×","")</f>
        <v/>
      </c>
      <c r="K20" s="336"/>
      <c r="L20" s="598" t="str">
        <f>IF(AND(K20=0,K21="対象児童が居なかった"),"×","")</f>
        <v/>
      </c>
      <c r="M20" s="600">
        <f>COUNTIF(C20:L20,"×")</f>
        <v>0</v>
      </c>
      <c r="N20" s="640"/>
      <c r="O20" s="602"/>
    </row>
    <row r="21" spans="1:15" ht="50.1" customHeight="1">
      <c r="A21" s="596"/>
      <c r="B21" s="333" t="s">
        <v>453</v>
      </c>
      <c r="C21" s="325"/>
      <c r="D21" s="601"/>
      <c r="E21" s="328"/>
      <c r="F21" s="601"/>
      <c r="G21" s="328"/>
      <c r="H21" s="601"/>
      <c r="I21" s="325"/>
      <c r="J21" s="601"/>
      <c r="K21" s="326"/>
      <c r="L21" s="601"/>
      <c r="M21" s="601"/>
      <c r="N21" s="642"/>
      <c r="O21" s="603"/>
    </row>
    <row r="22" spans="1:15" ht="24">
      <c r="A22" s="595" t="s">
        <v>479</v>
      </c>
      <c r="B22" s="332" t="s">
        <v>452</v>
      </c>
      <c r="C22" s="329"/>
      <c r="D22" s="598" t="str">
        <f>IF(AND(C22=0,C23="対象児童が居なかった"),"×","")</f>
        <v/>
      </c>
      <c r="E22" s="324"/>
      <c r="F22" s="598" t="str">
        <f>IF(AND(E22=0,E23="対象児童が居なかった"),"×","")</f>
        <v/>
      </c>
      <c r="G22" s="324"/>
      <c r="H22" s="598" t="str">
        <f>IF(AND(G22=0,G23="対象児童が居なかった"),"×","")</f>
        <v/>
      </c>
      <c r="I22" s="324"/>
      <c r="J22" s="598" t="str">
        <f>IF(AND(I22=0,I23="対象児童が居なかった"),"×","")</f>
        <v/>
      </c>
      <c r="K22" s="336"/>
      <c r="L22" s="598" t="str">
        <f>IF(AND(K22=0,K23="対象児童が居なかった"),"×","")</f>
        <v/>
      </c>
      <c r="M22" s="600">
        <f>COUNTIF(C22:L22,"×")</f>
        <v>0</v>
      </c>
      <c r="N22" s="640"/>
      <c r="O22" s="602"/>
    </row>
    <row r="23" spans="1:15" ht="50.1" customHeight="1">
      <c r="A23" s="596"/>
      <c r="B23" s="333" t="s">
        <v>453</v>
      </c>
      <c r="C23" s="325"/>
      <c r="D23" s="601"/>
      <c r="E23" s="328"/>
      <c r="F23" s="601"/>
      <c r="G23" s="328"/>
      <c r="H23" s="601"/>
      <c r="I23" s="328"/>
      <c r="J23" s="601"/>
      <c r="K23" s="326"/>
      <c r="L23" s="601"/>
      <c r="M23" s="601"/>
      <c r="N23" s="642"/>
      <c r="O23" s="603"/>
    </row>
    <row r="24" spans="1:15" ht="24">
      <c r="A24" s="595" t="s">
        <v>480</v>
      </c>
      <c r="B24" s="332" t="s">
        <v>452</v>
      </c>
      <c r="C24" s="324"/>
      <c r="D24" s="598" t="str">
        <f>IF(AND(C24=0,C25="対象児童が居なかった"),"×","")</f>
        <v/>
      </c>
      <c r="E24" s="336"/>
      <c r="F24" s="598" t="str">
        <f>IF(AND(E24=0,E25="対象児童が居なかった"),"×","")</f>
        <v/>
      </c>
      <c r="G24" s="324"/>
      <c r="H24" s="598" t="str">
        <f>IF(AND(G24=0,G25="対象児童が居なかった"),"×","")</f>
        <v/>
      </c>
      <c r="I24" s="329"/>
      <c r="J24" s="598" t="str">
        <f>IF(AND(I24=0,I25="対象児童が居なかった"),"×","")</f>
        <v/>
      </c>
      <c r="K24" s="334"/>
      <c r="L24" s="598" t="str">
        <f>IF(AND(K24=0,K25="対象児童が居なかった"),"×","")</f>
        <v/>
      </c>
      <c r="M24" s="600">
        <f>COUNTIF(C24:L24,"×")</f>
        <v>0</v>
      </c>
      <c r="N24" s="640"/>
      <c r="O24" s="602"/>
    </row>
    <row r="25" spans="1:15" ht="50.1" customHeight="1">
      <c r="A25" s="596"/>
      <c r="B25" s="333" t="s">
        <v>453</v>
      </c>
      <c r="C25" s="328"/>
      <c r="D25" s="601"/>
      <c r="E25" s="326"/>
      <c r="F25" s="601"/>
      <c r="G25" s="328"/>
      <c r="H25" s="601"/>
      <c r="I25" s="325"/>
      <c r="J25" s="601"/>
      <c r="K25" s="335"/>
      <c r="L25" s="601"/>
      <c r="M25" s="601"/>
      <c r="N25" s="642"/>
      <c r="O25" s="603"/>
    </row>
    <row r="26" spans="1:15" ht="24">
      <c r="A26" s="595" t="s">
        <v>481</v>
      </c>
      <c r="B26" s="332" t="s">
        <v>452</v>
      </c>
      <c r="C26" s="329"/>
      <c r="D26" s="598" t="str">
        <f>IF(AND(C26=0,C27="対象児童が居なかった"),"×","")</f>
        <v/>
      </c>
      <c r="E26" s="324"/>
      <c r="F26" s="598" t="str">
        <f>IF(AND(E26=0,E27="対象児童が居なかった"),"×","")</f>
        <v/>
      </c>
      <c r="G26" s="324"/>
      <c r="H26" s="598" t="str">
        <f>IF(AND(G26=0,G27="対象児童が居なかった"),"×","")</f>
        <v/>
      </c>
      <c r="I26" s="329"/>
      <c r="J26" s="598" t="str">
        <f>IF(AND(I26=0,I27="対象児童が居なかった"),"×","")</f>
        <v/>
      </c>
      <c r="K26" s="339"/>
      <c r="L26" s="598" t="str">
        <f>IF(AND(K26=0,K27="対象児童が居なかった"),"×","")</f>
        <v/>
      </c>
      <c r="M26" s="600">
        <f>COUNTIF(C26:L26,"×")</f>
        <v>0</v>
      </c>
      <c r="N26" s="640"/>
      <c r="O26" s="602"/>
    </row>
    <row r="27" spans="1:15" ht="50.1" customHeight="1" thickBot="1">
      <c r="A27" s="597"/>
      <c r="B27" s="337" t="s">
        <v>453</v>
      </c>
      <c r="C27" s="327"/>
      <c r="D27" s="599"/>
      <c r="E27" s="338"/>
      <c r="F27" s="599"/>
      <c r="G27" s="338"/>
      <c r="H27" s="599"/>
      <c r="I27" s="327"/>
      <c r="J27" s="599"/>
      <c r="K27" s="340"/>
      <c r="L27" s="599"/>
      <c r="M27" s="599"/>
      <c r="N27" s="641"/>
      <c r="O27" s="604"/>
    </row>
    <row r="28" spans="1:15" ht="27.75" customHeight="1">
      <c r="A28" s="312" t="s">
        <v>420</v>
      </c>
      <c r="B28" s="312"/>
      <c r="C28" s="312"/>
      <c r="D28" s="312"/>
      <c r="E28" s="312"/>
      <c r="F28" s="312"/>
      <c r="G28" s="312"/>
      <c r="H28" s="312"/>
      <c r="I28" s="312"/>
      <c r="J28" s="312"/>
      <c r="K28" s="312"/>
      <c r="L28" s="312"/>
      <c r="M28" s="312"/>
      <c r="N28" s="312"/>
      <c r="O28" s="346"/>
    </row>
    <row r="29" spans="1:15">
      <c r="A29" s="312" t="s">
        <v>461</v>
      </c>
      <c r="B29" s="312"/>
      <c r="C29" s="312"/>
      <c r="D29" s="312"/>
      <c r="E29" s="312"/>
      <c r="F29" s="312"/>
      <c r="G29" s="312"/>
      <c r="H29" s="312"/>
      <c r="I29" s="312"/>
      <c r="J29" s="312"/>
      <c r="K29" s="312"/>
      <c r="L29" s="312"/>
      <c r="M29" s="312"/>
      <c r="N29" s="312"/>
      <c r="O29" s="312"/>
    </row>
    <row r="30" spans="1:15">
      <c r="A30" s="312" t="s">
        <v>460</v>
      </c>
      <c r="B30" s="312"/>
      <c r="C30" s="312"/>
      <c r="D30" s="312"/>
      <c r="E30" s="312"/>
      <c r="F30" s="312"/>
      <c r="G30" s="312"/>
      <c r="H30" s="312"/>
      <c r="I30" s="312"/>
      <c r="J30" s="312"/>
      <c r="K30" s="312"/>
      <c r="L30" s="312"/>
      <c r="M30" s="312"/>
      <c r="N30" s="312"/>
      <c r="O30" s="312"/>
    </row>
    <row r="31" spans="1:15">
      <c r="A31" s="312" t="s">
        <v>421</v>
      </c>
      <c r="B31" s="312"/>
      <c r="C31" s="312"/>
      <c r="D31" s="312"/>
      <c r="E31" s="312"/>
      <c r="F31" s="312"/>
      <c r="G31" s="312"/>
      <c r="H31" s="312"/>
      <c r="I31" s="312"/>
      <c r="J31" s="312"/>
      <c r="K31" s="312"/>
      <c r="L31" s="312"/>
      <c r="M31" s="312"/>
      <c r="N31" s="312"/>
      <c r="O31" s="312"/>
    </row>
    <row r="32" spans="1:15">
      <c r="A32" s="312" t="s">
        <v>422</v>
      </c>
      <c r="B32" s="312"/>
      <c r="C32" s="312"/>
      <c r="D32" s="312"/>
      <c r="E32" s="312"/>
      <c r="F32" s="312"/>
      <c r="G32" s="312"/>
      <c r="H32" s="312"/>
      <c r="I32" s="312"/>
      <c r="J32" s="312"/>
      <c r="K32" s="312"/>
      <c r="L32" s="312"/>
      <c r="M32" s="312"/>
      <c r="N32" s="312"/>
      <c r="O32" s="312"/>
    </row>
    <row r="33" spans="1:17">
      <c r="A33" s="312" t="s">
        <v>423</v>
      </c>
      <c r="B33" s="312"/>
      <c r="C33" s="312"/>
      <c r="D33" s="312"/>
      <c r="E33" s="312"/>
      <c r="F33" s="312"/>
      <c r="G33" s="312"/>
      <c r="H33" s="312"/>
      <c r="I33" s="312"/>
      <c r="J33" s="312"/>
      <c r="K33" s="312"/>
      <c r="L33" s="312"/>
      <c r="M33" s="312"/>
      <c r="N33" s="312"/>
      <c r="O33" s="312"/>
    </row>
    <row r="34" spans="1:17">
      <c r="A34" s="312" t="s">
        <v>424</v>
      </c>
      <c r="B34" s="312"/>
      <c r="C34" s="312"/>
      <c r="D34" s="312"/>
      <c r="E34" s="312"/>
      <c r="F34" s="312"/>
      <c r="G34" s="312"/>
      <c r="H34" s="312"/>
      <c r="I34" s="312"/>
      <c r="J34" s="312"/>
      <c r="K34" s="312"/>
      <c r="L34" s="312"/>
      <c r="M34" s="312"/>
      <c r="N34" s="312"/>
      <c r="O34" s="312"/>
    </row>
    <row r="35" spans="1:17">
      <c r="A35" s="312" t="s">
        <v>446</v>
      </c>
      <c r="B35" s="312"/>
      <c r="C35" s="312"/>
      <c r="D35" s="312"/>
      <c r="E35" s="312"/>
      <c r="F35" s="312"/>
      <c r="G35" s="312"/>
      <c r="H35" s="312"/>
      <c r="I35" s="312"/>
      <c r="J35" s="312"/>
      <c r="K35" s="312"/>
      <c r="L35" s="312"/>
      <c r="M35" s="312"/>
      <c r="N35" s="312"/>
      <c r="O35" s="312"/>
    </row>
    <row r="36" spans="1:17">
      <c r="A36" s="312" t="s">
        <v>449</v>
      </c>
      <c r="B36" s="312"/>
      <c r="C36" s="312"/>
      <c r="D36" s="312"/>
      <c r="E36" s="312"/>
      <c r="F36" s="312"/>
      <c r="G36" s="312"/>
      <c r="H36" s="312"/>
      <c r="I36" s="312"/>
      <c r="J36" s="312"/>
      <c r="K36" s="312"/>
      <c r="L36" s="312"/>
      <c r="M36" s="312"/>
      <c r="N36" s="312"/>
      <c r="O36" s="312"/>
    </row>
    <row r="37" spans="1:17">
      <c r="A37" s="312" t="s">
        <v>444</v>
      </c>
      <c r="B37" s="312"/>
      <c r="C37" s="312"/>
      <c r="D37" s="312"/>
      <c r="E37" s="312"/>
      <c r="F37" s="312"/>
      <c r="G37" s="312"/>
      <c r="H37" s="312"/>
      <c r="I37" s="312"/>
      <c r="J37" s="312"/>
      <c r="K37" s="312"/>
      <c r="L37" s="312"/>
      <c r="M37" s="312"/>
      <c r="N37" s="312"/>
      <c r="O37" s="312"/>
    </row>
    <row r="38" spans="1:17">
      <c r="A38" s="312" t="s">
        <v>445</v>
      </c>
      <c r="B38" s="312"/>
      <c r="C38" s="312"/>
      <c r="D38" s="312"/>
      <c r="E38" s="312"/>
      <c r="F38" s="312"/>
      <c r="G38" s="312"/>
      <c r="H38" s="312"/>
      <c r="I38" s="312"/>
      <c r="J38" s="312"/>
      <c r="K38" s="312"/>
      <c r="L38" s="312"/>
      <c r="M38" s="312"/>
      <c r="N38" s="312"/>
      <c r="O38" s="312"/>
    </row>
    <row r="39" spans="1:17">
      <c r="A39" s="310"/>
      <c r="B39" s="111"/>
      <c r="C39" s="111"/>
      <c r="D39" s="111"/>
      <c r="E39" s="111"/>
      <c r="F39" s="111"/>
      <c r="G39" s="111"/>
      <c r="H39" s="111"/>
      <c r="I39" s="111"/>
      <c r="J39" s="111"/>
      <c r="K39" s="111"/>
      <c r="L39" s="111"/>
      <c r="M39" s="111"/>
      <c r="N39" s="111"/>
      <c r="O39" s="111"/>
    </row>
    <row r="40" spans="1:17">
      <c r="A40" s="111" t="s">
        <v>425</v>
      </c>
      <c r="B40" s="111"/>
      <c r="C40" s="111"/>
      <c r="D40" s="111"/>
      <c r="E40" s="111"/>
      <c r="F40" s="111"/>
      <c r="G40" s="111"/>
      <c r="H40" s="111"/>
      <c r="I40" s="111"/>
      <c r="J40" s="111"/>
      <c r="K40" s="111"/>
      <c r="L40" s="111"/>
      <c r="M40" s="111"/>
      <c r="N40" s="111"/>
      <c r="O40" s="111"/>
    </row>
    <row r="41" spans="1:17">
      <c r="A41" s="111" t="s">
        <v>426</v>
      </c>
      <c r="B41" s="111"/>
      <c r="C41" s="111"/>
      <c r="D41" s="111"/>
      <c r="E41" s="111"/>
      <c r="F41" s="111"/>
      <c r="G41" s="111"/>
      <c r="H41" s="111"/>
      <c r="I41" s="111"/>
      <c r="J41" s="111"/>
      <c r="K41" s="111"/>
      <c r="L41" s="111"/>
      <c r="M41" s="111"/>
      <c r="N41" s="111"/>
      <c r="O41" s="111"/>
    </row>
    <row r="42" spans="1:17" ht="40.5" customHeight="1">
      <c r="A42" s="365" t="s">
        <v>427</v>
      </c>
      <c r="B42" s="615" t="s">
        <v>428</v>
      </c>
      <c r="C42" s="472"/>
      <c r="D42" s="472"/>
      <c r="E42" s="473"/>
      <c r="F42" s="364"/>
      <c r="G42" s="615" t="s">
        <v>429</v>
      </c>
      <c r="H42" s="472"/>
      <c r="I42" s="472"/>
      <c r="J42" s="472"/>
      <c r="K42" s="472"/>
      <c r="L42" s="472"/>
      <c r="M42" s="473"/>
      <c r="N42" s="617" t="s">
        <v>443</v>
      </c>
      <c r="O42" s="473"/>
      <c r="P42" s="318"/>
      <c r="Q42" s="316"/>
    </row>
    <row r="43" spans="1:17">
      <c r="A43" s="311" t="s">
        <v>430</v>
      </c>
      <c r="B43" s="609" t="s">
        <v>431</v>
      </c>
      <c r="C43" s="616"/>
      <c r="D43" s="616"/>
      <c r="E43" s="473"/>
      <c r="F43" s="364"/>
      <c r="G43" s="609" t="s">
        <v>431</v>
      </c>
      <c r="H43" s="616"/>
      <c r="I43" s="616"/>
      <c r="J43" s="616"/>
      <c r="K43" s="616"/>
      <c r="L43" s="616"/>
      <c r="M43" s="610"/>
      <c r="N43" s="609" t="s">
        <v>432</v>
      </c>
      <c r="O43" s="610"/>
      <c r="P43" s="319"/>
      <c r="Q43" s="317"/>
    </row>
    <row r="44" spans="1:17">
      <c r="A44" s="311" t="s">
        <v>433</v>
      </c>
      <c r="B44" s="609" t="s">
        <v>434</v>
      </c>
      <c r="C44" s="616"/>
      <c r="D44" s="616"/>
      <c r="E44" s="473"/>
      <c r="F44" s="364"/>
      <c r="G44" s="609" t="s">
        <v>434</v>
      </c>
      <c r="H44" s="616"/>
      <c r="I44" s="616"/>
      <c r="J44" s="616"/>
      <c r="K44" s="616"/>
      <c r="L44" s="616"/>
      <c r="M44" s="610"/>
      <c r="N44" s="609" t="s">
        <v>435</v>
      </c>
      <c r="O44" s="610"/>
      <c r="P44" s="319"/>
      <c r="Q44" s="317"/>
    </row>
    <row r="45" spans="1:17">
      <c r="A45" s="311" t="s">
        <v>436</v>
      </c>
      <c r="B45" s="627" t="s">
        <v>437</v>
      </c>
      <c r="C45" s="628"/>
      <c r="D45" s="628"/>
      <c r="E45" s="473"/>
      <c r="F45" s="364"/>
      <c r="G45" s="627" t="s">
        <v>437</v>
      </c>
      <c r="H45" s="629"/>
      <c r="I45" s="628"/>
      <c r="J45" s="628"/>
      <c r="K45" s="472"/>
      <c r="L45" s="472"/>
      <c r="M45" s="473"/>
      <c r="N45" s="609" t="s">
        <v>438</v>
      </c>
      <c r="O45" s="610"/>
      <c r="P45" s="319"/>
      <c r="Q45" s="317"/>
    </row>
    <row r="46" spans="1:17">
      <c r="A46" s="311" t="s">
        <v>439</v>
      </c>
      <c r="B46" s="609" t="s">
        <v>440</v>
      </c>
      <c r="C46" s="616"/>
      <c r="D46" s="616"/>
      <c r="E46" s="473"/>
      <c r="F46" s="364"/>
      <c r="G46" s="609" t="s">
        <v>437</v>
      </c>
      <c r="H46" s="616"/>
      <c r="I46" s="616"/>
      <c r="J46" s="616"/>
      <c r="K46" s="616"/>
      <c r="L46" s="616"/>
      <c r="M46" s="610"/>
      <c r="N46" s="609" t="s">
        <v>414</v>
      </c>
      <c r="O46" s="610"/>
      <c r="P46" s="319"/>
      <c r="Q46" s="317"/>
    </row>
    <row r="47" spans="1:17">
      <c r="A47" s="311" t="s">
        <v>442</v>
      </c>
      <c r="B47" s="609" t="s">
        <v>414</v>
      </c>
      <c r="C47" s="616"/>
      <c r="D47" s="616"/>
      <c r="E47" s="473"/>
      <c r="F47" s="364"/>
      <c r="G47" s="609" t="s">
        <v>440</v>
      </c>
      <c r="H47" s="616"/>
      <c r="I47" s="616"/>
      <c r="J47" s="616"/>
      <c r="K47" s="616"/>
      <c r="L47" s="616"/>
      <c r="M47" s="610"/>
      <c r="N47" s="609" t="s">
        <v>414</v>
      </c>
      <c r="O47" s="610"/>
      <c r="P47" s="319"/>
      <c r="Q47" s="317"/>
    </row>
  </sheetData>
  <mergeCells count="84">
    <mergeCell ref="A3:O3"/>
    <mergeCell ref="C5:E5"/>
    <mergeCell ref="K5:M5"/>
    <mergeCell ref="N5:O5"/>
    <mergeCell ref="A10:C10"/>
    <mergeCell ref="E10:I10"/>
    <mergeCell ref="K10:O10"/>
    <mergeCell ref="A13:O13"/>
    <mergeCell ref="A14:B15"/>
    <mergeCell ref="C14:M14"/>
    <mergeCell ref="N14:N15"/>
    <mergeCell ref="O14:O15"/>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M22:M23"/>
    <mergeCell ref="N22:N23"/>
    <mergeCell ref="L16:L17"/>
    <mergeCell ref="M16:M17"/>
    <mergeCell ref="N16:N17"/>
    <mergeCell ref="N18:N19"/>
    <mergeCell ref="L20:L21"/>
    <mergeCell ref="M20:M21"/>
    <mergeCell ref="N20:N21"/>
    <mergeCell ref="L22:L23"/>
    <mergeCell ref="A20:A21"/>
    <mergeCell ref="D20:D21"/>
    <mergeCell ref="F20:F21"/>
    <mergeCell ref="H20:H21"/>
    <mergeCell ref="J20:J21"/>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6:A27"/>
    <mergeCell ref="D26:D27"/>
    <mergeCell ref="F26:F27"/>
    <mergeCell ref="H26:H27"/>
    <mergeCell ref="J26:J27"/>
    <mergeCell ref="M26:M27"/>
    <mergeCell ref="N26:N27"/>
    <mergeCell ref="O26:O27"/>
    <mergeCell ref="B42:E42"/>
    <mergeCell ref="G42:M42"/>
    <mergeCell ref="N42:O42"/>
    <mergeCell ref="L26:L27"/>
    <mergeCell ref="B43:E43"/>
    <mergeCell ref="G43:M43"/>
    <mergeCell ref="N43:O43"/>
    <mergeCell ref="B44:E44"/>
    <mergeCell ref="G44:M44"/>
    <mergeCell ref="N44:O44"/>
    <mergeCell ref="B47:E47"/>
    <mergeCell ref="G47:M47"/>
    <mergeCell ref="N47:O47"/>
    <mergeCell ref="B45:E45"/>
    <mergeCell ref="G45:M45"/>
    <mergeCell ref="N45:O45"/>
    <mergeCell ref="B46:E46"/>
    <mergeCell ref="G46:M46"/>
    <mergeCell ref="N46:O46"/>
  </mergeCells>
  <phoneticPr fontId="2"/>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3"/>
  <sheetViews>
    <sheetView view="pageBreakPreview" topLeftCell="A22" zoomScaleNormal="100" zoomScaleSheetLayoutView="100" workbookViewId="0">
      <selection activeCell="A4" sqref="A4:M4"/>
    </sheetView>
  </sheetViews>
  <sheetFormatPr defaultRowHeight="18.75"/>
  <cols>
    <col min="1" max="32" width="2.875" style="132" customWidth="1"/>
    <col min="33" max="33" width="8.125" style="132" customWidth="1"/>
    <col min="34" max="34" width="2.875" style="132" customWidth="1"/>
    <col min="35" max="46" width="2.625" style="132" hidden="1" customWidth="1"/>
    <col min="47" max="47" width="6.125" style="132" hidden="1" customWidth="1"/>
    <col min="48" max="48" width="9.125" style="132" hidden="1" customWidth="1"/>
    <col min="49" max="49" width="2.625" style="132" customWidth="1"/>
    <col min="50" max="50" width="16.75" style="132" customWidth="1"/>
    <col min="51" max="69" width="2.625" style="132" customWidth="1"/>
    <col min="70" max="16384" width="9" style="132"/>
  </cols>
  <sheetData>
    <row r="1" spans="1:50" ht="48.75" customHeight="1">
      <c r="A1" s="680" t="s">
        <v>282</v>
      </c>
      <c r="B1" s="681"/>
      <c r="C1" s="681"/>
      <c r="D1" s="681"/>
      <c r="E1" s="681"/>
      <c r="F1" s="681"/>
      <c r="G1" s="681"/>
      <c r="H1" s="681"/>
      <c r="I1" s="681"/>
      <c r="J1" s="681"/>
      <c r="K1" s="681"/>
      <c r="L1" s="681"/>
      <c r="M1" s="681"/>
      <c r="N1" s="681"/>
      <c r="O1" s="681"/>
      <c r="P1" s="681"/>
      <c r="Q1" s="681"/>
      <c r="R1" s="681"/>
      <c r="S1" s="681"/>
      <c r="T1" s="681"/>
      <c r="U1" s="681"/>
      <c r="V1" s="681"/>
      <c r="W1" s="681"/>
      <c r="X1" s="681"/>
      <c r="Y1" s="681"/>
      <c r="Z1" s="682" t="str">
        <f>"令和"&amp;申請書!$V$6&amp;"年"&amp;申請書!$X$6&amp;"月"&amp;申請書!$AA$6&amp;"日"</f>
        <v>令和4年12月1日</v>
      </c>
      <c r="AA1" s="683"/>
      <c r="AB1" s="683"/>
      <c r="AC1" s="683"/>
      <c r="AD1" s="683"/>
      <c r="AE1" s="683"/>
      <c r="AF1" s="683"/>
      <c r="AG1" s="683"/>
      <c r="AX1" s="156" t="s">
        <v>188</v>
      </c>
    </row>
    <row r="2" spans="1:50" ht="37.5" customHeight="1">
      <c r="A2" s="133"/>
      <c r="B2" s="134"/>
      <c r="C2" s="134"/>
      <c r="D2" s="134"/>
      <c r="E2" s="134"/>
      <c r="F2" s="134"/>
      <c r="G2" s="134"/>
      <c r="H2" s="134"/>
      <c r="I2" s="134"/>
      <c r="J2" s="134"/>
      <c r="K2" s="134"/>
      <c r="L2" s="134"/>
      <c r="M2" s="134"/>
      <c r="N2" s="692" t="s">
        <v>273</v>
      </c>
      <c r="O2" s="693"/>
      <c r="P2" s="693"/>
      <c r="Q2" s="693"/>
      <c r="R2" s="693"/>
      <c r="S2" s="693"/>
      <c r="T2" s="694" t="str">
        <f>申請書!$O$22</f>
        <v>記載例認定こども園</v>
      </c>
      <c r="U2" s="695"/>
      <c r="V2" s="695"/>
      <c r="W2" s="695"/>
      <c r="X2" s="695"/>
      <c r="Y2" s="695"/>
      <c r="Z2" s="695"/>
      <c r="AA2" s="695"/>
      <c r="AB2" s="695"/>
      <c r="AC2" s="695"/>
      <c r="AD2" s="695"/>
      <c r="AE2" s="695"/>
      <c r="AF2" s="695"/>
      <c r="AG2" s="695"/>
    </row>
    <row r="3" spans="1:50" ht="60" customHeight="1" thickBot="1">
      <c r="A3" s="696" t="s">
        <v>581</v>
      </c>
      <c r="B3" s="696"/>
      <c r="C3" s="696"/>
      <c r="D3" s="696"/>
      <c r="E3" s="696"/>
      <c r="F3" s="696"/>
      <c r="G3" s="696"/>
      <c r="H3" s="696"/>
      <c r="I3" s="696"/>
      <c r="J3" s="696"/>
      <c r="K3" s="696"/>
      <c r="L3" s="696"/>
      <c r="M3" s="696"/>
      <c r="N3" s="696"/>
      <c r="O3" s="696"/>
      <c r="P3" s="696"/>
      <c r="Q3" s="696"/>
      <c r="R3" s="696"/>
      <c r="S3" s="696"/>
      <c r="T3" s="696"/>
      <c r="U3" s="696"/>
      <c r="V3" s="696"/>
      <c r="W3" s="696"/>
      <c r="X3" s="696"/>
      <c r="Y3" s="696"/>
      <c r="Z3" s="696"/>
      <c r="AA3" s="696"/>
      <c r="AB3" s="696"/>
      <c r="AC3" s="696"/>
      <c r="AD3" s="696"/>
      <c r="AE3" s="696"/>
      <c r="AF3" s="696"/>
      <c r="AG3" s="696"/>
      <c r="AU3" s="135"/>
      <c r="AV3" s="135" t="str">
        <f>IF(AV4="非該当","非該当",IF(AND($AI$17=TRUE,$AJ$17=1),"非該当","該当"))</f>
        <v>非該当</v>
      </c>
    </row>
    <row r="4" spans="1:50" ht="37.5" customHeight="1" thickBot="1">
      <c r="A4" s="684" t="s">
        <v>274</v>
      </c>
      <c r="B4" s="685"/>
      <c r="C4" s="685"/>
      <c r="D4" s="685"/>
      <c r="E4" s="685"/>
      <c r="F4" s="685"/>
      <c r="G4" s="685"/>
      <c r="H4" s="685"/>
      <c r="I4" s="685"/>
      <c r="J4" s="685"/>
      <c r="K4" s="685"/>
      <c r="L4" s="685"/>
      <c r="M4" s="685"/>
      <c r="N4" s="136"/>
      <c r="O4" s="136"/>
      <c r="P4" s="136"/>
      <c r="Q4" s="136"/>
      <c r="R4" s="689" t="s">
        <v>281</v>
      </c>
      <c r="S4" s="690"/>
      <c r="T4" s="690"/>
      <c r="U4" s="690"/>
      <c r="V4" s="690"/>
      <c r="W4" s="690"/>
      <c r="X4" s="690"/>
      <c r="Y4" s="690"/>
      <c r="Z4" s="690"/>
      <c r="AA4" s="690"/>
      <c r="AB4" s="690"/>
      <c r="AC4" s="690"/>
      <c r="AD4" s="686" t="str">
        <f>AV3</f>
        <v>非該当</v>
      </c>
      <c r="AE4" s="687"/>
      <c r="AF4" s="687"/>
      <c r="AG4" s="688"/>
      <c r="AU4" s="135"/>
      <c r="AV4" s="135" t="str">
        <f>IF(AND(AU6="0",AU9="0",AV6&gt;=1.2,AV9&gt;=1.2),"該当","非該当")</f>
        <v>非該当</v>
      </c>
    </row>
    <row r="5" spans="1:50">
      <c r="A5" s="670" t="s">
        <v>471</v>
      </c>
      <c r="B5" s="671"/>
      <c r="C5" s="671"/>
      <c r="D5" s="672" t="s">
        <v>275</v>
      </c>
      <c r="E5" s="673"/>
      <c r="F5" s="644" t="s">
        <v>214</v>
      </c>
      <c r="G5" s="644"/>
      <c r="H5" s="674" t="s">
        <v>276</v>
      </c>
      <c r="I5" s="675"/>
      <c r="J5" s="644" t="s">
        <v>216</v>
      </c>
      <c r="K5" s="644"/>
      <c r="L5" s="644" t="s">
        <v>217</v>
      </c>
      <c r="M5" s="644"/>
      <c r="N5" s="644" t="s">
        <v>218</v>
      </c>
      <c r="O5" s="644"/>
      <c r="P5" s="644" t="s">
        <v>219</v>
      </c>
      <c r="Q5" s="644"/>
      <c r="R5" s="674" t="s">
        <v>220</v>
      </c>
      <c r="S5" s="675"/>
      <c r="T5" s="644" t="s">
        <v>221</v>
      </c>
      <c r="U5" s="644"/>
      <c r="V5" s="644" t="s">
        <v>222</v>
      </c>
      <c r="W5" s="644"/>
      <c r="X5" s="644" t="s">
        <v>223</v>
      </c>
      <c r="Y5" s="644"/>
      <c r="Z5" s="644" t="s">
        <v>224</v>
      </c>
      <c r="AA5" s="644"/>
      <c r="AB5" s="644" t="s">
        <v>225</v>
      </c>
      <c r="AC5" s="644"/>
      <c r="AD5" s="697" t="s">
        <v>8</v>
      </c>
      <c r="AE5" s="697"/>
      <c r="AF5" s="698" t="s">
        <v>277</v>
      </c>
      <c r="AG5" s="698"/>
      <c r="AI5" s="132">
        <v>4</v>
      </c>
      <c r="AJ5" s="132">
        <v>5</v>
      </c>
      <c r="AK5" s="132">
        <v>6</v>
      </c>
      <c r="AL5" s="132">
        <v>7</v>
      </c>
      <c r="AM5" s="132">
        <v>8</v>
      </c>
      <c r="AN5" s="132">
        <v>9</v>
      </c>
      <c r="AO5" s="132">
        <v>10</v>
      </c>
      <c r="AP5" s="132">
        <v>11</v>
      </c>
      <c r="AQ5" s="132">
        <v>12</v>
      </c>
      <c r="AR5" s="132">
        <v>1</v>
      </c>
      <c r="AS5" s="132">
        <v>2</v>
      </c>
      <c r="AT5" s="132">
        <v>3</v>
      </c>
    </row>
    <row r="6" spans="1:50">
      <c r="A6" s="646" t="s">
        <v>278</v>
      </c>
      <c r="B6" s="646"/>
      <c r="C6" s="646"/>
      <c r="D6" s="646"/>
      <c r="E6" s="646"/>
      <c r="F6" s="643">
        <v>18</v>
      </c>
      <c r="G6" s="643"/>
      <c r="H6" s="647">
        <v>18</v>
      </c>
      <c r="I6" s="648"/>
      <c r="J6" s="643">
        <v>18</v>
      </c>
      <c r="K6" s="643"/>
      <c r="L6" s="643">
        <v>18</v>
      </c>
      <c r="M6" s="643"/>
      <c r="N6" s="643">
        <v>18</v>
      </c>
      <c r="O6" s="643"/>
      <c r="P6" s="643">
        <v>19</v>
      </c>
      <c r="Q6" s="643"/>
      <c r="R6" s="647">
        <v>19</v>
      </c>
      <c r="S6" s="648"/>
      <c r="T6" s="643">
        <v>19</v>
      </c>
      <c r="U6" s="643"/>
      <c r="V6" s="643">
        <v>19</v>
      </c>
      <c r="W6" s="643"/>
      <c r="X6" s="643">
        <v>19</v>
      </c>
      <c r="Y6" s="643"/>
      <c r="Z6" s="643">
        <v>18</v>
      </c>
      <c r="AA6" s="643"/>
      <c r="AB6" s="643">
        <v>18</v>
      </c>
      <c r="AC6" s="643"/>
      <c r="AD6" s="644">
        <f>SUM(F6:AC6)</f>
        <v>221</v>
      </c>
      <c r="AE6" s="644"/>
      <c r="AF6" s="676">
        <f>IFERROR(ROUNDDOWN(AD6/AD7,2),"")</f>
        <v>1.22</v>
      </c>
      <c r="AG6" s="677"/>
      <c r="AI6" s="132">
        <f>F6-F7</f>
        <v>3</v>
      </c>
      <c r="AJ6" s="132">
        <f>H6-H7</f>
        <v>3</v>
      </c>
      <c r="AK6" s="132">
        <f>J6-J7</f>
        <v>3</v>
      </c>
      <c r="AL6" s="132">
        <f>L6-L7</f>
        <v>3</v>
      </c>
      <c r="AM6" s="132">
        <f>N6-N7</f>
        <v>3</v>
      </c>
      <c r="AN6" s="132">
        <f>P6-P7</f>
        <v>4</v>
      </c>
      <c r="AO6" s="132">
        <f>R6-R7</f>
        <v>4</v>
      </c>
      <c r="AP6" s="132">
        <f>T6-T7</f>
        <v>4</v>
      </c>
      <c r="AQ6" s="132">
        <f>V6-V7</f>
        <v>4</v>
      </c>
      <c r="AR6" s="132">
        <f>X6-X7</f>
        <v>4</v>
      </c>
      <c r="AS6" s="132">
        <f>Z6-Z7</f>
        <v>3</v>
      </c>
      <c r="AT6" s="132">
        <f>AB6-AB7</f>
        <v>3</v>
      </c>
      <c r="AU6" s="132" t="str">
        <f>IF(COUNTIF(AI6:AT6,"&lt;=0"),"1","0")</f>
        <v>0</v>
      </c>
      <c r="AV6" s="132">
        <f>IFERROR(ROUNDDOWN(AD6/AD7,2),"")</f>
        <v>1.22</v>
      </c>
    </row>
    <row r="7" spans="1:50">
      <c r="A7" s="653" t="s">
        <v>279</v>
      </c>
      <c r="B7" s="653"/>
      <c r="C7" s="653"/>
      <c r="D7" s="653"/>
      <c r="E7" s="653"/>
      <c r="F7" s="643">
        <v>15</v>
      </c>
      <c r="G7" s="643"/>
      <c r="H7" s="647">
        <v>15</v>
      </c>
      <c r="I7" s="648"/>
      <c r="J7" s="643">
        <v>15</v>
      </c>
      <c r="K7" s="643"/>
      <c r="L7" s="643">
        <v>15</v>
      </c>
      <c r="M7" s="643"/>
      <c r="N7" s="643">
        <v>15</v>
      </c>
      <c r="O7" s="643"/>
      <c r="P7" s="643">
        <v>15</v>
      </c>
      <c r="Q7" s="643"/>
      <c r="R7" s="647">
        <v>15</v>
      </c>
      <c r="S7" s="648"/>
      <c r="T7" s="643">
        <v>15</v>
      </c>
      <c r="U7" s="643"/>
      <c r="V7" s="643">
        <v>15</v>
      </c>
      <c r="W7" s="643"/>
      <c r="X7" s="643">
        <v>15</v>
      </c>
      <c r="Y7" s="643"/>
      <c r="Z7" s="643">
        <v>15</v>
      </c>
      <c r="AA7" s="643"/>
      <c r="AB7" s="643">
        <v>15</v>
      </c>
      <c r="AC7" s="643"/>
      <c r="AD7" s="644">
        <f>SUM(F7:AC7)</f>
        <v>180</v>
      </c>
      <c r="AE7" s="644"/>
      <c r="AF7" s="678"/>
      <c r="AG7" s="679"/>
    </row>
    <row r="8" spans="1:50">
      <c r="A8" s="670" t="s">
        <v>470</v>
      </c>
      <c r="B8" s="671"/>
      <c r="C8" s="671"/>
      <c r="D8" s="672" t="s">
        <v>275</v>
      </c>
      <c r="E8" s="673"/>
      <c r="F8" s="644" t="s">
        <v>214</v>
      </c>
      <c r="G8" s="644"/>
      <c r="H8" s="674" t="s">
        <v>276</v>
      </c>
      <c r="I8" s="675"/>
      <c r="J8" s="644" t="s">
        <v>216</v>
      </c>
      <c r="K8" s="644"/>
      <c r="L8" s="644" t="s">
        <v>217</v>
      </c>
      <c r="M8" s="644"/>
      <c r="N8" s="644" t="s">
        <v>218</v>
      </c>
      <c r="O8" s="644"/>
      <c r="P8" s="644" t="s">
        <v>219</v>
      </c>
      <c r="Q8" s="644"/>
      <c r="R8" s="674" t="s">
        <v>220</v>
      </c>
      <c r="S8" s="675"/>
      <c r="T8" s="644" t="s">
        <v>221</v>
      </c>
      <c r="U8" s="644"/>
      <c r="V8" s="644" t="s">
        <v>222</v>
      </c>
      <c r="W8" s="644"/>
      <c r="X8" s="644" t="s">
        <v>223</v>
      </c>
      <c r="Y8" s="644"/>
      <c r="Z8" s="644" t="s">
        <v>224</v>
      </c>
      <c r="AA8" s="644"/>
      <c r="AB8" s="644" t="s">
        <v>225</v>
      </c>
      <c r="AC8" s="644"/>
      <c r="AD8" s="644" t="s">
        <v>8</v>
      </c>
      <c r="AE8" s="644"/>
      <c r="AF8" s="645" t="s">
        <v>277</v>
      </c>
      <c r="AG8" s="645"/>
    </row>
    <row r="9" spans="1:50">
      <c r="A9" s="646" t="s">
        <v>278</v>
      </c>
      <c r="B9" s="646"/>
      <c r="C9" s="646"/>
      <c r="D9" s="646"/>
      <c r="E9" s="646"/>
      <c r="F9" s="643">
        <v>17</v>
      </c>
      <c r="G9" s="643"/>
      <c r="H9" s="647">
        <v>17</v>
      </c>
      <c r="I9" s="648"/>
      <c r="J9" s="643">
        <v>17</v>
      </c>
      <c r="K9" s="643"/>
      <c r="L9" s="643">
        <v>17</v>
      </c>
      <c r="M9" s="643"/>
      <c r="N9" s="643">
        <v>17</v>
      </c>
      <c r="O9" s="643"/>
      <c r="P9" s="643">
        <v>17</v>
      </c>
      <c r="Q9" s="643"/>
      <c r="R9" s="647">
        <v>18</v>
      </c>
      <c r="S9" s="648"/>
      <c r="T9" s="643">
        <v>18</v>
      </c>
      <c r="U9" s="643"/>
      <c r="V9" s="643">
        <v>18</v>
      </c>
      <c r="W9" s="643"/>
      <c r="X9" s="643">
        <v>18</v>
      </c>
      <c r="Y9" s="643"/>
      <c r="Z9" s="643">
        <v>18</v>
      </c>
      <c r="AA9" s="643"/>
      <c r="AB9" s="643">
        <v>18</v>
      </c>
      <c r="AC9" s="643"/>
      <c r="AD9" s="644">
        <f>SUM(F9:AC9)</f>
        <v>210</v>
      </c>
      <c r="AE9" s="644"/>
      <c r="AF9" s="676">
        <f>IFERROR(ROUNDDOWN(AD9/AD10,2),"")</f>
        <v>1.1599999999999999</v>
      </c>
      <c r="AG9" s="677"/>
      <c r="AI9" s="132">
        <f>F9-F10</f>
        <v>2</v>
      </c>
      <c r="AJ9" s="132">
        <f>H9-H10</f>
        <v>2</v>
      </c>
      <c r="AK9" s="132">
        <f>J9-J10</f>
        <v>2</v>
      </c>
      <c r="AL9" s="132">
        <f>L9-L10</f>
        <v>2</v>
      </c>
      <c r="AM9" s="132">
        <f>N9-N10</f>
        <v>2</v>
      </c>
      <c r="AN9" s="132">
        <f>P9-P10</f>
        <v>2</v>
      </c>
      <c r="AO9" s="132">
        <f>R9-R10</f>
        <v>3</v>
      </c>
      <c r="AP9" s="132">
        <f>T9-T10</f>
        <v>3</v>
      </c>
      <c r="AQ9" s="132">
        <f>V9-V10</f>
        <v>3</v>
      </c>
      <c r="AR9" s="132">
        <f>X9-X10</f>
        <v>3</v>
      </c>
      <c r="AS9" s="132">
        <f>Z9-Z10</f>
        <v>3</v>
      </c>
      <c r="AT9" s="132">
        <f>AB9-AB10</f>
        <v>3</v>
      </c>
      <c r="AU9" s="132" t="str">
        <f>IF(COUNTIF(AI9:AT9,"&lt;=0"),"1","0")</f>
        <v>0</v>
      </c>
      <c r="AV9" s="132">
        <f>IFERROR(ROUNDDOWN(AD9/AD10,2),"")</f>
        <v>1.1599999999999999</v>
      </c>
    </row>
    <row r="10" spans="1:50">
      <c r="A10" s="653" t="s">
        <v>279</v>
      </c>
      <c r="B10" s="653"/>
      <c r="C10" s="653"/>
      <c r="D10" s="653"/>
      <c r="E10" s="653"/>
      <c r="F10" s="643">
        <v>15</v>
      </c>
      <c r="G10" s="643"/>
      <c r="H10" s="647">
        <v>15</v>
      </c>
      <c r="I10" s="648"/>
      <c r="J10" s="643">
        <v>15</v>
      </c>
      <c r="K10" s="643"/>
      <c r="L10" s="643">
        <v>15</v>
      </c>
      <c r="M10" s="643"/>
      <c r="N10" s="643">
        <v>15</v>
      </c>
      <c r="O10" s="643"/>
      <c r="P10" s="643">
        <v>15</v>
      </c>
      <c r="Q10" s="643"/>
      <c r="R10" s="647">
        <v>15</v>
      </c>
      <c r="S10" s="648"/>
      <c r="T10" s="643">
        <v>15</v>
      </c>
      <c r="U10" s="643"/>
      <c r="V10" s="643">
        <v>15</v>
      </c>
      <c r="W10" s="643"/>
      <c r="X10" s="643">
        <v>15</v>
      </c>
      <c r="Y10" s="643"/>
      <c r="Z10" s="643">
        <v>15</v>
      </c>
      <c r="AA10" s="643"/>
      <c r="AB10" s="643">
        <v>15</v>
      </c>
      <c r="AC10" s="643"/>
      <c r="AD10" s="644">
        <f>SUM(F10:AC10)</f>
        <v>180</v>
      </c>
      <c r="AE10" s="644"/>
      <c r="AF10" s="678"/>
      <c r="AG10" s="679"/>
    </row>
    <row r="11" spans="1:50">
      <c r="A11" s="670" t="s">
        <v>472</v>
      </c>
      <c r="B11" s="671"/>
      <c r="C11" s="671"/>
      <c r="D11" s="672" t="s">
        <v>275</v>
      </c>
      <c r="E11" s="673"/>
      <c r="F11" s="644" t="s">
        <v>214</v>
      </c>
      <c r="G11" s="644"/>
      <c r="H11" s="674" t="s">
        <v>276</v>
      </c>
      <c r="I11" s="675"/>
      <c r="J11" s="644" t="s">
        <v>216</v>
      </c>
      <c r="K11" s="644"/>
      <c r="L11" s="644" t="s">
        <v>217</v>
      </c>
      <c r="M11" s="644"/>
      <c r="N11" s="644" t="s">
        <v>218</v>
      </c>
      <c r="O11" s="644"/>
      <c r="P11" s="644" t="s">
        <v>219</v>
      </c>
      <c r="Q11" s="644"/>
      <c r="R11" s="674" t="s">
        <v>220</v>
      </c>
      <c r="S11" s="675"/>
      <c r="T11" s="644" t="s">
        <v>221</v>
      </c>
      <c r="U11" s="644"/>
      <c r="V11" s="644" t="s">
        <v>222</v>
      </c>
      <c r="W11" s="644"/>
      <c r="X11" s="644" t="s">
        <v>223</v>
      </c>
      <c r="Y11" s="644"/>
      <c r="Z11" s="644" t="s">
        <v>224</v>
      </c>
      <c r="AA11" s="644"/>
      <c r="AB11" s="644" t="s">
        <v>225</v>
      </c>
      <c r="AC11" s="644"/>
      <c r="AD11" s="644" t="s">
        <v>8</v>
      </c>
      <c r="AE11" s="644"/>
      <c r="AF11" s="645" t="s">
        <v>277</v>
      </c>
      <c r="AG11" s="645"/>
    </row>
    <row r="12" spans="1:50">
      <c r="A12" s="646" t="s">
        <v>278</v>
      </c>
      <c r="B12" s="646"/>
      <c r="C12" s="646"/>
      <c r="D12" s="646"/>
      <c r="E12" s="646"/>
      <c r="F12" s="643">
        <v>16</v>
      </c>
      <c r="G12" s="643"/>
      <c r="H12" s="647">
        <v>16</v>
      </c>
      <c r="I12" s="648"/>
      <c r="J12" s="643">
        <v>16</v>
      </c>
      <c r="K12" s="643"/>
      <c r="L12" s="643">
        <v>16</v>
      </c>
      <c r="M12" s="643"/>
      <c r="N12" s="643"/>
      <c r="O12" s="643"/>
      <c r="P12" s="643"/>
      <c r="Q12" s="643"/>
      <c r="R12" s="647"/>
      <c r="S12" s="648"/>
      <c r="T12" s="643"/>
      <c r="U12" s="643"/>
      <c r="V12" s="643"/>
      <c r="W12" s="643"/>
      <c r="X12" s="643"/>
      <c r="Y12" s="643"/>
      <c r="Z12" s="643"/>
      <c r="AA12" s="643"/>
      <c r="AB12" s="643"/>
      <c r="AC12" s="643"/>
      <c r="AD12" s="644">
        <f>SUM(F12:AC12)</f>
        <v>64</v>
      </c>
      <c r="AE12" s="644"/>
      <c r="AF12" s="676">
        <f>IFERROR(ROUNDDOWN(AD12/AD13,2),"")</f>
        <v>1.06</v>
      </c>
      <c r="AG12" s="677"/>
      <c r="AI12" s="132">
        <f>F12-F13</f>
        <v>1</v>
      </c>
      <c r="AJ12" s="132">
        <f>H12-H13</f>
        <v>1</v>
      </c>
      <c r="AK12" s="132">
        <f>J12-J13</f>
        <v>1</v>
      </c>
      <c r="AL12" s="132">
        <f>L12-L13</f>
        <v>1</v>
      </c>
      <c r="AM12" s="132">
        <f>N12-N13</f>
        <v>0</v>
      </c>
      <c r="AN12" s="132">
        <f>P12-P13</f>
        <v>0</v>
      </c>
      <c r="AO12" s="132">
        <f>R12-R13</f>
        <v>0</v>
      </c>
      <c r="AP12" s="132">
        <f>T12-T13</f>
        <v>0</v>
      </c>
      <c r="AQ12" s="132">
        <f>V12-V13</f>
        <v>0</v>
      </c>
      <c r="AR12" s="132">
        <f>X12-X13</f>
        <v>0</v>
      </c>
      <c r="AS12" s="132">
        <f>Z12-Z13</f>
        <v>0</v>
      </c>
      <c r="AT12" s="132">
        <f>AB12-AB13</f>
        <v>0</v>
      </c>
      <c r="AU12" s="132" t="str">
        <f>IF(COUNTIF(AI12:AT12,"&lt;=0"),"1","0")</f>
        <v>1</v>
      </c>
      <c r="AV12" s="132">
        <f>IFERROR(ROUNDDOWN(AD12/AD13,2),"")</f>
        <v>1.06</v>
      </c>
    </row>
    <row r="13" spans="1:50">
      <c r="A13" s="653" t="s">
        <v>279</v>
      </c>
      <c r="B13" s="653"/>
      <c r="C13" s="653"/>
      <c r="D13" s="653"/>
      <c r="E13" s="653"/>
      <c r="F13" s="643">
        <v>15</v>
      </c>
      <c r="G13" s="643"/>
      <c r="H13" s="647">
        <v>15</v>
      </c>
      <c r="I13" s="648"/>
      <c r="J13" s="643">
        <v>15</v>
      </c>
      <c r="K13" s="643"/>
      <c r="L13" s="643">
        <v>15</v>
      </c>
      <c r="M13" s="643"/>
      <c r="N13" s="643"/>
      <c r="O13" s="643"/>
      <c r="P13" s="643"/>
      <c r="Q13" s="643"/>
      <c r="R13" s="647"/>
      <c r="S13" s="648"/>
      <c r="T13" s="643"/>
      <c r="U13" s="643"/>
      <c r="V13" s="643"/>
      <c r="W13" s="643"/>
      <c r="X13" s="643"/>
      <c r="Y13" s="643"/>
      <c r="Z13" s="643"/>
      <c r="AA13" s="643"/>
      <c r="AB13" s="643"/>
      <c r="AC13" s="643"/>
      <c r="AD13" s="644">
        <f>SUM(F13:AC13)</f>
        <v>60</v>
      </c>
      <c r="AE13" s="644"/>
      <c r="AF13" s="678"/>
      <c r="AG13" s="679"/>
    </row>
    <row r="14" spans="1:50">
      <c r="A14" s="368"/>
      <c r="B14" s="368"/>
      <c r="C14" s="368"/>
      <c r="D14" s="368"/>
      <c r="E14" s="368"/>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69"/>
      <c r="AE14" s="369"/>
      <c r="AF14" s="135"/>
      <c r="AG14" s="135"/>
    </row>
    <row r="15" spans="1:50">
      <c r="A15" s="654" t="str">
        <f>"直近の連続する2年度間において、「定員の恒常的な超過」に該当しているが、"&amp;$A$11&amp;"年度に年間在所率が120％を下回る対応を行っている場合はその対応内容を明記し、☑してください。"</f>
        <v>直近の連続する2年度間において、「定員の恒常的な超過」に該当しているが、令和4年度に年間在所率が120％を下回る対応を行っている場合はその対応内容を明記し、☑してください。</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655"/>
      <c r="AF15" s="664"/>
      <c r="AG15" s="665"/>
    </row>
    <row r="16" spans="1:50">
      <c r="A16" s="656"/>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657"/>
      <c r="AF16" s="666"/>
      <c r="AG16" s="667"/>
    </row>
    <row r="17" spans="1:48">
      <c r="A17" s="658"/>
      <c r="B17" s="659"/>
      <c r="C17" s="659"/>
      <c r="D17" s="659"/>
      <c r="E17" s="659"/>
      <c r="F17" s="659"/>
      <c r="G17" s="659"/>
      <c r="H17" s="659"/>
      <c r="I17" s="659"/>
      <c r="J17" s="659"/>
      <c r="K17" s="659"/>
      <c r="L17" s="659"/>
      <c r="M17" s="659"/>
      <c r="N17" s="659"/>
      <c r="O17" s="659"/>
      <c r="P17" s="659"/>
      <c r="Q17" s="659"/>
      <c r="R17" s="659"/>
      <c r="S17" s="659"/>
      <c r="T17" s="659"/>
      <c r="U17" s="659"/>
      <c r="V17" s="659"/>
      <c r="W17" s="659"/>
      <c r="X17" s="659"/>
      <c r="Y17" s="659"/>
      <c r="Z17" s="659"/>
      <c r="AA17" s="659"/>
      <c r="AB17" s="659"/>
      <c r="AC17" s="659"/>
      <c r="AD17" s="659"/>
      <c r="AE17" s="660"/>
      <c r="AF17" s="666"/>
      <c r="AG17" s="667"/>
      <c r="AI17" s="371" t="b">
        <v>0</v>
      </c>
      <c r="AJ17" s="132">
        <f>IF($AF$12&lt;1.2,1,0)</f>
        <v>1</v>
      </c>
    </row>
    <row r="18" spans="1:48" ht="32.25" customHeight="1">
      <c r="A18" s="661"/>
      <c r="B18" s="662"/>
      <c r="C18" s="662"/>
      <c r="D18" s="662"/>
      <c r="E18" s="662"/>
      <c r="F18" s="662"/>
      <c r="G18" s="662"/>
      <c r="H18" s="662"/>
      <c r="I18" s="662"/>
      <c r="J18" s="662"/>
      <c r="K18" s="662"/>
      <c r="L18" s="662"/>
      <c r="M18" s="662"/>
      <c r="N18" s="662"/>
      <c r="O18" s="662"/>
      <c r="P18" s="662"/>
      <c r="Q18" s="662"/>
      <c r="R18" s="662"/>
      <c r="S18" s="662"/>
      <c r="T18" s="662"/>
      <c r="U18" s="662"/>
      <c r="V18" s="662"/>
      <c r="W18" s="662"/>
      <c r="X18" s="662"/>
      <c r="Y18" s="662"/>
      <c r="Z18" s="662"/>
      <c r="AA18" s="662"/>
      <c r="AB18" s="662"/>
      <c r="AC18" s="662"/>
      <c r="AD18" s="662"/>
      <c r="AE18" s="663"/>
      <c r="AF18" s="668"/>
      <c r="AG18" s="669"/>
    </row>
    <row r="19" spans="1:48" ht="19.5" thickBot="1"/>
    <row r="20" spans="1:48" ht="37.5" customHeight="1" thickBot="1">
      <c r="A20" s="684" t="s">
        <v>280</v>
      </c>
      <c r="B20" s="685"/>
      <c r="C20" s="685"/>
      <c r="D20" s="685"/>
      <c r="E20" s="685"/>
      <c r="F20" s="685"/>
      <c r="G20" s="685"/>
      <c r="H20" s="685"/>
      <c r="I20" s="685"/>
      <c r="J20" s="685"/>
      <c r="K20" s="685"/>
      <c r="L20" s="685"/>
      <c r="M20" s="685"/>
      <c r="N20" s="137"/>
      <c r="O20" s="137"/>
      <c r="P20" s="137"/>
      <c r="Q20" s="137"/>
      <c r="R20" s="689" t="s">
        <v>281</v>
      </c>
      <c r="S20" s="690"/>
      <c r="T20" s="690"/>
      <c r="U20" s="690"/>
      <c r="V20" s="690"/>
      <c r="W20" s="690"/>
      <c r="X20" s="690"/>
      <c r="Y20" s="690"/>
      <c r="Z20" s="690"/>
      <c r="AA20" s="690"/>
      <c r="AB20" s="690"/>
      <c r="AC20" s="690"/>
      <c r="AD20" s="691" t="str">
        <f>AU20</f>
        <v>非該当</v>
      </c>
      <c r="AE20" s="687"/>
      <c r="AF20" s="687"/>
      <c r="AG20" s="688"/>
      <c r="AU20" s="132" t="str">
        <f>IF(AV20="非該当","非該当",IF(AND($AI$42=TRUE,$AJ$42=1),"非該当","該当"))</f>
        <v>非該当</v>
      </c>
      <c r="AV20" s="132" t="str">
        <f>IF(AND(AU22="0",AU25="0",AU28="0",AU31="0",AU34="0",AV22&gt;=1.2,AV25&gt;=1.2,AV28&gt;=1.2,AV31&gt;=1.2,AV34&gt;=1.2),"該当","非該当")</f>
        <v>非該当</v>
      </c>
    </row>
    <row r="21" spans="1:48">
      <c r="A21" s="670" t="s">
        <v>475</v>
      </c>
      <c r="B21" s="671"/>
      <c r="C21" s="671"/>
      <c r="D21" s="672" t="s">
        <v>275</v>
      </c>
      <c r="E21" s="673"/>
      <c r="F21" s="644" t="s">
        <v>214</v>
      </c>
      <c r="G21" s="644"/>
      <c r="H21" s="674" t="s">
        <v>276</v>
      </c>
      <c r="I21" s="675"/>
      <c r="J21" s="644" t="s">
        <v>216</v>
      </c>
      <c r="K21" s="644"/>
      <c r="L21" s="644" t="s">
        <v>217</v>
      </c>
      <c r="M21" s="644"/>
      <c r="N21" s="644" t="s">
        <v>218</v>
      </c>
      <c r="O21" s="644"/>
      <c r="P21" s="644" t="s">
        <v>219</v>
      </c>
      <c r="Q21" s="644"/>
      <c r="R21" s="674" t="s">
        <v>220</v>
      </c>
      <c r="S21" s="675"/>
      <c r="T21" s="644" t="s">
        <v>221</v>
      </c>
      <c r="U21" s="644"/>
      <c r="V21" s="644" t="s">
        <v>222</v>
      </c>
      <c r="W21" s="644"/>
      <c r="X21" s="644" t="s">
        <v>223</v>
      </c>
      <c r="Y21" s="644"/>
      <c r="Z21" s="644" t="s">
        <v>224</v>
      </c>
      <c r="AA21" s="644"/>
      <c r="AB21" s="644" t="s">
        <v>225</v>
      </c>
      <c r="AC21" s="644"/>
      <c r="AD21" s="644" t="s">
        <v>8</v>
      </c>
      <c r="AE21" s="644"/>
      <c r="AF21" s="645" t="s">
        <v>277</v>
      </c>
      <c r="AG21" s="645"/>
    </row>
    <row r="22" spans="1:48">
      <c r="A22" s="646" t="s">
        <v>278</v>
      </c>
      <c r="B22" s="646"/>
      <c r="C22" s="646"/>
      <c r="D22" s="646"/>
      <c r="E22" s="646"/>
      <c r="F22" s="643">
        <v>111</v>
      </c>
      <c r="G22" s="643"/>
      <c r="H22" s="647">
        <v>112</v>
      </c>
      <c r="I22" s="648"/>
      <c r="J22" s="647">
        <v>118</v>
      </c>
      <c r="K22" s="648"/>
      <c r="L22" s="647">
        <v>121</v>
      </c>
      <c r="M22" s="648"/>
      <c r="N22" s="647">
        <v>121</v>
      </c>
      <c r="O22" s="648"/>
      <c r="P22" s="647">
        <v>123</v>
      </c>
      <c r="Q22" s="648"/>
      <c r="R22" s="647">
        <v>123</v>
      </c>
      <c r="S22" s="648"/>
      <c r="T22" s="647">
        <v>124</v>
      </c>
      <c r="U22" s="648"/>
      <c r="V22" s="647">
        <v>125</v>
      </c>
      <c r="W22" s="648"/>
      <c r="X22" s="647">
        <v>126</v>
      </c>
      <c r="Y22" s="648"/>
      <c r="Z22" s="647">
        <v>126</v>
      </c>
      <c r="AA22" s="648"/>
      <c r="AB22" s="647">
        <v>126</v>
      </c>
      <c r="AC22" s="648"/>
      <c r="AD22" s="644">
        <f>SUM(F22:AC22)</f>
        <v>1456</v>
      </c>
      <c r="AE22" s="644"/>
      <c r="AF22" s="649">
        <f>IFERROR(ROUNDDOWN(AD22/AD23,2),"")</f>
        <v>1.01</v>
      </c>
      <c r="AG22" s="650"/>
      <c r="AI22" s="132">
        <f>F22-F23</f>
        <v>-9</v>
      </c>
      <c r="AJ22" s="132">
        <f>H22-H23</f>
        <v>-8</v>
      </c>
      <c r="AK22" s="132">
        <f>J22-J23</f>
        <v>-2</v>
      </c>
      <c r="AL22" s="132">
        <f>L22-L23</f>
        <v>1</v>
      </c>
      <c r="AM22" s="132">
        <f>N22-N23</f>
        <v>1</v>
      </c>
      <c r="AN22" s="132">
        <f>P22-P23</f>
        <v>3</v>
      </c>
      <c r="AO22" s="132">
        <f>R22-R23</f>
        <v>3</v>
      </c>
      <c r="AP22" s="132">
        <f>T22-T23</f>
        <v>4</v>
      </c>
      <c r="AQ22" s="132">
        <f>V22-V23</f>
        <v>5</v>
      </c>
      <c r="AR22" s="132">
        <f>X22-X23</f>
        <v>6</v>
      </c>
      <c r="AS22" s="132">
        <f>Z22-Z23</f>
        <v>6</v>
      </c>
      <c r="AT22" s="132">
        <f>AB22-AB23</f>
        <v>6</v>
      </c>
      <c r="AU22" s="132" t="str">
        <f>IF(COUNTIF(AI22:AT22,"&lt;=0"),"1","0")</f>
        <v>1</v>
      </c>
      <c r="AV22" s="132">
        <f>IFERROR(ROUNDDOWN(AD22/AD23,2),"")</f>
        <v>1.01</v>
      </c>
    </row>
    <row r="23" spans="1:48">
      <c r="A23" s="653" t="s">
        <v>279</v>
      </c>
      <c r="B23" s="653"/>
      <c r="C23" s="653"/>
      <c r="D23" s="653"/>
      <c r="E23" s="653"/>
      <c r="F23" s="647">
        <v>120</v>
      </c>
      <c r="G23" s="648"/>
      <c r="H23" s="647">
        <v>120</v>
      </c>
      <c r="I23" s="648"/>
      <c r="J23" s="647">
        <v>120</v>
      </c>
      <c r="K23" s="648"/>
      <c r="L23" s="647">
        <v>120</v>
      </c>
      <c r="M23" s="648"/>
      <c r="N23" s="647">
        <v>120</v>
      </c>
      <c r="O23" s="648"/>
      <c r="P23" s="647">
        <v>120</v>
      </c>
      <c r="Q23" s="648"/>
      <c r="R23" s="647">
        <v>120</v>
      </c>
      <c r="S23" s="648"/>
      <c r="T23" s="647">
        <v>120</v>
      </c>
      <c r="U23" s="648"/>
      <c r="V23" s="647">
        <v>120</v>
      </c>
      <c r="W23" s="648"/>
      <c r="X23" s="647">
        <v>120</v>
      </c>
      <c r="Y23" s="648"/>
      <c r="Z23" s="647">
        <v>120</v>
      </c>
      <c r="AA23" s="648"/>
      <c r="AB23" s="647">
        <v>120</v>
      </c>
      <c r="AC23" s="648"/>
      <c r="AD23" s="644">
        <f>SUM(F23:AC23)</f>
        <v>1440</v>
      </c>
      <c r="AE23" s="644"/>
      <c r="AF23" s="651"/>
      <c r="AG23" s="652"/>
    </row>
    <row r="24" spans="1:48">
      <c r="A24" s="670" t="s">
        <v>474</v>
      </c>
      <c r="B24" s="671"/>
      <c r="C24" s="671"/>
      <c r="D24" s="672" t="s">
        <v>275</v>
      </c>
      <c r="E24" s="673"/>
      <c r="F24" s="644" t="s">
        <v>214</v>
      </c>
      <c r="G24" s="644"/>
      <c r="H24" s="674" t="s">
        <v>276</v>
      </c>
      <c r="I24" s="675"/>
      <c r="J24" s="644" t="s">
        <v>216</v>
      </c>
      <c r="K24" s="644"/>
      <c r="L24" s="644" t="s">
        <v>217</v>
      </c>
      <c r="M24" s="644"/>
      <c r="N24" s="644" t="s">
        <v>218</v>
      </c>
      <c r="O24" s="644"/>
      <c r="P24" s="644" t="s">
        <v>219</v>
      </c>
      <c r="Q24" s="644"/>
      <c r="R24" s="674" t="s">
        <v>220</v>
      </c>
      <c r="S24" s="675"/>
      <c r="T24" s="644" t="s">
        <v>221</v>
      </c>
      <c r="U24" s="644"/>
      <c r="V24" s="644" t="s">
        <v>222</v>
      </c>
      <c r="W24" s="644"/>
      <c r="X24" s="644" t="s">
        <v>223</v>
      </c>
      <c r="Y24" s="644"/>
      <c r="Z24" s="644" t="s">
        <v>224</v>
      </c>
      <c r="AA24" s="644"/>
      <c r="AB24" s="644" t="s">
        <v>225</v>
      </c>
      <c r="AC24" s="644"/>
      <c r="AD24" s="644" t="s">
        <v>8</v>
      </c>
      <c r="AE24" s="644"/>
      <c r="AF24" s="645" t="s">
        <v>277</v>
      </c>
      <c r="AG24" s="645"/>
    </row>
    <row r="25" spans="1:48">
      <c r="A25" s="646" t="s">
        <v>278</v>
      </c>
      <c r="B25" s="646"/>
      <c r="C25" s="646"/>
      <c r="D25" s="646"/>
      <c r="E25" s="646"/>
      <c r="F25" s="643">
        <v>107</v>
      </c>
      <c r="G25" s="643"/>
      <c r="H25" s="647">
        <v>107</v>
      </c>
      <c r="I25" s="648"/>
      <c r="J25" s="647">
        <v>110</v>
      </c>
      <c r="K25" s="648"/>
      <c r="L25" s="647">
        <v>114</v>
      </c>
      <c r="M25" s="648"/>
      <c r="N25" s="647">
        <v>114</v>
      </c>
      <c r="O25" s="648"/>
      <c r="P25" s="647">
        <v>114</v>
      </c>
      <c r="Q25" s="648"/>
      <c r="R25" s="647">
        <v>114</v>
      </c>
      <c r="S25" s="648"/>
      <c r="T25" s="647">
        <v>114</v>
      </c>
      <c r="U25" s="648"/>
      <c r="V25" s="647">
        <v>117</v>
      </c>
      <c r="W25" s="648"/>
      <c r="X25" s="647">
        <v>118</v>
      </c>
      <c r="Y25" s="648"/>
      <c r="Z25" s="647">
        <v>118</v>
      </c>
      <c r="AA25" s="648"/>
      <c r="AB25" s="647">
        <v>118</v>
      </c>
      <c r="AC25" s="648"/>
      <c r="AD25" s="644">
        <f>SUM(F25:AC25)</f>
        <v>1365</v>
      </c>
      <c r="AE25" s="644"/>
      <c r="AF25" s="649">
        <f>IFERROR(ROUNDDOWN(AD25/AD26,2),"")</f>
        <v>0.94</v>
      </c>
      <c r="AG25" s="650"/>
      <c r="AI25" s="132">
        <f>F25-F26</f>
        <v>-13</v>
      </c>
      <c r="AJ25" s="132">
        <f>H25-H26</f>
        <v>-13</v>
      </c>
      <c r="AK25" s="132">
        <f>J25-J26</f>
        <v>-10</v>
      </c>
      <c r="AL25" s="132">
        <f>L25-L26</f>
        <v>-6</v>
      </c>
      <c r="AM25" s="132">
        <f>N25-N26</f>
        <v>-6</v>
      </c>
      <c r="AN25" s="132">
        <f>P25-P26</f>
        <v>-6</v>
      </c>
      <c r="AO25" s="132">
        <f>R25-R26</f>
        <v>-6</v>
      </c>
      <c r="AP25" s="132">
        <f>T25-T26</f>
        <v>-6</v>
      </c>
      <c r="AQ25" s="132">
        <f>V25-V26</f>
        <v>-3</v>
      </c>
      <c r="AR25" s="132">
        <f>X25-X26</f>
        <v>-2</v>
      </c>
      <c r="AS25" s="132">
        <f>Z25-Z26</f>
        <v>-2</v>
      </c>
      <c r="AT25" s="132">
        <f>AB25-AB26</f>
        <v>-2</v>
      </c>
      <c r="AU25" s="132" t="str">
        <f>IF(COUNTIF(AI25:AT25,"&lt;=0"),"1","0")</f>
        <v>1</v>
      </c>
      <c r="AV25" s="132">
        <f>IFERROR(ROUNDDOWN(AD25/AD26,2),"")</f>
        <v>0.94</v>
      </c>
    </row>
    <row r="26" spans="1:48">
      <c r="A26" s="653" t="s">
        <v>279</v>
      </c>
      <c r="B26" s="653"/>
      <c r="C26" s="653"/>
      <c r="D26" s="653"/>
      <c r="E26" s="653"/>
      <c r="F26" s="647">
        <v>120</v>
      </c>
      <c r="G26" s="648"/>
      <c r="H26" s="647">
        <v>120</v>
      </c>
      <c r="I26" s="648"/>
      <c r="J26" s="647">
        <v>120</v>
      </c>
      <c r="K26" s="648"/>
      <c r="L26" s="647">
        <v>120</v>
      </c>
      <c r="M26" s="648"/>
      <c r="N26" s="647">
        <v>120</v>
      </c>
      <c r="O26" s="648"/>
      <c r="P26" s="647">
        <v>120</v>
      </c>
      <c r="Q26" s="648"/>
      <c r="R26" s="647">
        <v>120</v>
      </c>
      <c r="S26" s="648"/>
      <c r="T26" s="647">
        <v>120</v>
      </c>
      <c r="U26" s="648"/>
      <c r="V26" s="647">
        <v>120</v>
      </c>
      <c r="W26" s="648"/>
      <c r="X26" s="647">
        <v>120</v>
      </c>
      <c r="Y26" s="648"/>
      <c r="Z26" s="647">
        <v>120</v>
      </c>
      <c r="AA26" s="648"/>
      <c r="AB26" s="647">
        <v>120</v>
      </c>
      <c r="AC26" s="648"/>
      <c r="AD26" s="644">
        <f>SUM(F26:AC26)</f>
        <v>1440</v>
      </c>
      <c r="AE26" s="644"/>
      <c r="AF26" s="651"/>
      <c r="AG26" s="652"/>
    </row>
    <row r="27" spans="1:48">
      <c r="A27" s="670" t="s">
        <v>473</v>
      </c>
      <c r="B27" s="671"/>
      <c r="C27" s="671"/>
      <c r="D27" s="672" t="s">
        <v>275</v>
      </c>
      <c r="E27" s="673"/>
      <c r="F27" s="644" t="s">
        <v>214</v>
      </c>
      <c r="G27" s="644"/>
      <c r="H27" s="674" t="s">
        <v>276</v>
      </c>
      <c r="I27" s="675"/>
      <c r="J27" s="644" t="s">
        <v>216</v>
      </c>
      <c r="K27" s="644"/>
      <c r="L27" s="644" t="s">
        <v>217</v>
      </c>
      <c r="M27" s="644"/>
      <c r="N27" s="644" t="s">
        <v>218</v>
      </c>
      <c r="O27" s="644"/>
      <c r="P27" s="644" t="s">
        <v>219</v>
      </c>
      <c r="Q27" s="644"/>
      <c r="R27" s="674" t="s">
        <v>220</v>
      </c>
      <c r="S27" s="675"/>
      <c r="T27" s="644" t="s">
        <v>221</v>
      </c>
      <c r="U27" s="644"/>
      <c r="V27" s="644" t="s">
        <v>222</v>
      </c>
      <c r="W27" s="644"/>
      <c r="X27" s="644" t="s">
        <v>223</v>
      </c>
      <c r="Y27" s="644"/>
      <c r="Z27" s="644" t="s">
        <v>224</v>
      </c>
      <c r="AA27" s="644"/>
      <c r="AB27" s="644" t="s">
        <v>225</v>
      </c>
      <c r="AC27" s="644"/>
      <c r="AD27" s="644" t="s">
        <v>8</v>
      </c>
      <c r="AE27" s="644"/>
      <c r="AF27" s="645" t="s">
        <v>277</v>
      </c>
      <c r="AG27" s="645"/>
    </row>
    <row r="28" spans="1:48">
      <c r="A28" s="646" t="s">
        <v>278</v>
      </c>
      <c r="B28" s="646"/>
      <c r="C28" s="646"/>
      <c r="D28" s="646"/>
      <c r="E28" s="646"/>
      <c r="F28" s="643">
        <v>104</v>
      </c>
      <c r="G28" s="643"/>
      <c r="H28" s="647">
        <v>104</v>
      </c>
      <c r="I28" s="648"/>
      <c r="J28" s="647">
        <v>104</v>
      </c>
      <c r="K28" s="648"/>
      <c r="L28" s="647">
        <v>104</v>
      </c>
      <c r="M28" s="648"/>
      <c r="N28" s="647">
        <v>108</v>
      </c>
      <c r="O28" s="648"/>
      <c r="P28" s="647">
        <v>108</v>
      </c>
      <c r="Q28" s="648"/>
      <c r="R28" s="647">
        <v>110</v>
      </c>
      <c r="S28" s="648"/>
      <c r="T28" s="647">
        <v>110</v>
      </c>
      <c r="U28" s="648"/>
      <c r="V28" s="647">
        <v>114</v>
      </c>
      <c r="W28" s="648"/>
      <c r="X28" s="647">
        <v>114</v>
      </c>
      <c r="Y28" s="648"/>
      <c r="Z28" s="647">
        <v>114</v>
      </c>
      <c r="AA28" s="648"/>
      <c r="AB28" s="647">
        <v>114</v>
      </c>
      <c r="AC28" s="648"/>
      <c r="AD28" s="644">
        <f>SUM(F28:AC28)</f>
        <v>1308</v>
      </c>
      <c r="AE28" s="644"/>
      <c r="AF28" s="649">
        <f>IFERROR(ROUNDDOWN(AD28/AD29,2),"")</f>
        <v>0.9</v>
      </c>
      <c r="AG28" s="650"/>
      <c r="AI28" s="132">
        <f>F28-F29</f>
        <v>-16</v>
      </c>
      <c r="AJ28" s="132">
        <f>H28-H29</f>
        <v>-16</v>
      </c>
      <c r="AK28" s="132">
        <f>J28-J29</f>
        <v>-16</v>
      </c>
      <c r="AL28" s="132">
        <f>L28-L29</f>
        <v>-16</v>
      </c>
      <c r="AM28" s="132">
        <f>N28-N29</f>
        <v>-12</v>
      </c>
      <c r="AN28" s="132">
        <f>P28-P29</f>
        <v>-12</v>
      </c>
      <c r="AO28" s="132">
        <f>R28-R29</f>
        <v>-10</v>
      </c>
      <c r="AP28" s="132">
        <f>T28-T29</f>
        <v>-10</v>
      </c>
      <c r="AQ28" s="132">
        <f>V28-V29</f>
        <v>-6</v>
      </c>
      <c r="AR28" s="132">
        <f>X28-X29</f>
        <v>-6</v>
      </c>
      <c r="AS28" s="132">
        <f>Z28-Z29</f>
        <v>-6</v>
      </c>
      <c r="AT28" s="132">
        <f>AB28-AB29</f>
        <v>-6</v>
      </c>
      <c r="AU28" s="132" t="str">
        <f>IF(COUNTIF(AI28:AT28,"&lt;=0"),"1","0")</f>
        <v>1</v>
      </c>
      <c r="AV28" s="132">
        <f>IFERROR(ROUNDDOWN(AD28/AD29,2),"")</f>
        <v>0.9</v>
      </c>
    </row>
    <row r="29" spans="1:48">
      <c r="A29" s="653" t="s">
        <v>279</v>
      </c>
      <c r="B29" s="653"/>
      <c r="C29" s="653"/>
      <c r="D29" s="653"/>
      <c r="E29" s="653"/>
      <c r="F29" s="647">
        <v>120</v>
      </c>
      <c r="G29" s="648"/>
      <c r="H29" s="647">
        <v>120</v>
      </c>
      <c r="I29" s="648"/>
      <c r="J29" s="647">
        <v>120</v>
      </c>
      <c r="K29" s="648"/>
      <c r="L29" s="647">
        <v>120</v>
      </c>
      <c r="M29" s="648"/>
      <c r="N29" s="647">
        <v>120</v>
      </c>
      <c r="O29" s="648"/>
      <c r="P29" s="647">
        <v>120</v>
      </c>
      <c r="Q29" s="648"/>
      <c r="R29" s="647">
        <v>120</v>
      </c>
      <c r="S29" s="648"/>
      <c r="T29" s="647">
        <v>120</v>
      </c>
      <c r="U29" s="648"/>
      <c r="V29" s="647">
        <v>120</v>
      </c>
      <c r="W29" s="648"/>
      <c r="X29" s="647">
        <v>120</v>
      </c>
      <c r="Y29" s="648"/>
      <c r="Z29" s="647">
        <v>120</v>
      </c>
      <c r="AA29" s="648"/>
      <c r="AB29" s="647">
        <v>120</v>
      </c>
      <c r="AC29" s="648"/>
      <c r="AD29" s="644">
        <f>SUM(F29:AC29)</f>
        <v>1440</v>
      </c>
      <c r="AE29" s="644"/>
      <c r="AF29" s="651"/>
      <c r="AG29" s="652"/>
    </row>
    <row r="30" spans="1:48">
      <c r="A30" s="670" t="s">
        <v>471</v>
      </c>
      <c r="B30" s="671"/>
      <c r="C30" s="671"/>
      <c r="D30" s="672" t="s">
        <v>275</v>
      </c>
      <c r="E30" s="673"/>
      <c r="F30" s="644" t="s">
        <v>214</v>
      </c>
      <c r="G30" s="644"/>
      <c r="H30" s="674" t="s">
        <v>276</v>
      </c>
      <c r="I30" s="675"/>
      <c r="J30" s="644" t="s">
        <v>216</v>
      </c>
      <c r="K30" s="644"/>
      <c r="L30" s="644" t="s">
        <v>217</v>
      </c>
      <c r="M30" s="644"/>
      <c r="N30" s="644" t="s">
        <v>218</v>
      </c>
      <c r="O30" s="644"/>
      <c r="P30" s="644" t="s">
        <v>219</v>
      </c>
      <c r="Q30" s="644"/>
      <c r="R30" s="674" t="s">
        <v>220</v>
      </c>
      <c r="S30" s="675"/>
      <c r="T30" s="644" t="s">
        <v>221</v>
      </c>
      <c r="U30" s="644"/>
      <c r="V30" s="644" t="s">
        <v>222</v>
      </c>
      <c r="W30" s="644"/>
      <c r="X30" s="644" t="s">
        <v>223</v>
      </c>
      <c r="Y30" s="644"/>
      <c r="Z30" s="644" t="s">
        <v>224</v>
      </c>
      <c r="AA30" s="644"/>
      <c r="AB30" s="644" t="s">
        <v>225</v>
      </c>
      <c r="AC30" s="644"/>
      <c r="AD30" s="644" t="s">
        <v>8</v>
      </c>
      <c r="AE30" s="644"/>
      <c r="AF30" s="645" t="s">
        <v>277</v>
      </c>
      <c r="AG30" s="645"/>
    </row>
    <row r="31" spans="1:48">
      <c r="A31" s="646" t="s">
        <v>278</v>
      </c>
      <c r="B31" s="646"/>
      <c r="C31" s="646"/>
      <c r="D31" s="646"/>
      <c r="E31" s="646"/>
      <c r="F31" s="643">
        <v>100</v>
      </c>
      <c r="G31" s="643"/>
      <c r="H31" s="647">
        <v>100</v>
      </c>
      <c r="I31" s="648"/>
      <c r="J31" s="647">
        <v>102</v>
      </c>
      <c r="K31" s="648"/>
      <c r="L31" s="647">
        <v>104</v>
      </c>
      <c r="M31" s="648"/>
      <c r="N31" s="647">
        <v>105</v>
      </c>
      <c r="O31" s="648"/>
      <c r="P31" s="647">
        <v>105</v>
      </c>
      <c r="Q31" s="648"/>
      <c r="R31" s="647">
        <v>108</v>
      </c>
      <c r="S31" s="648"/>
      <c r="T31" s="647">
        <v>110</v>
      </c>
      <c r="U31" s="648"/>
      <c r="V31" s="647">
        <v>111</v>
      </c>
      <c r="W31" s="648"/>
      <c r="X31" s="647">
        <v>111</v>
      </c>
      <c r="Y31" s="648"/>
      <c r="Z31" s="647">
        <v>111</v>
      </c>
      <c r="AA31" s="648"/>
      <c r="AB31" s="647">
        <v>111</v>
      </c>
      <c r="AC31" s="648"/>
      <c r="AD31" s="644">
        <f>SUM(F31:AC31)</f>
        <v>1278</v>
      </c>
      <c r="AE31" s="644"/>
      <c r="AF31" s="649">
        <f>IFERROR(ROUNDDOWN(AD31/AD32,2),"")</f>
        <v>0.96</v>
      </c>
      <c r="AG31" s="650"/>
      <c r="AI31" s="132">
        <f>F31-F32</f>
        <v>-10</v>
      </c>
      <c r="AJ31" s="132">
        <f>H31-H32</f>
        <v>-10</v>
      </c>
      <c r="AK31" s="132">
        <f>J31-J32</f>
        <v>-8</v>
      </c>
      <c r="AL31" s="132">
        <f>L31-L32</f>
        <v>-6</v>
      </c>
      <c r="AM31" s="132">
        <f>N31-N32</f>
        <v>-5</v>
      </c>
      <c r="AN31" s="132">
        <f>P31-P32</f>
        <v>-5</v>
      </c>
      <c r="AO31" s="132">
        <f>R31-R32</f>
        <v>-2</v>
      </c>
      <c r="AP31" s="132">
        <f>T31-T32</f>
        <v>0</v>
      </c>
      <c r="AQ31" s="132">
        <f>V31-V32</f>
        <v>1</v>
      </c>
      <c r="AR31" s="132">
        <f>X31-X32</f>
        <v>1</v>
      </c>
      <c r="AS31" s="132">
        <f>Z31-Z32</f>
        <v>1</v>
      </c>
      <c r="AT31" s="132">
        <f>AB31-AB32</f>
        <v>1</v>
      </c>
      <c r="AU31" s="132" t="str">
        <f>IF(COUNTIF(AI31:AT31,"&lt;=0"),"1","0")</f>
        <v>1</v>
      </c>
      <c r="AV31" s="132">
        <f>IFERROR(ROUNDDOWN(AD31/AD32,2),"")</f>
        <v>0.96</v>
      </c>
    </row>
    <row r="32" spans="1:48">
      <c r="A32" s="653" t="s">
        <v>279</v>
      </c>
      <c r="B32" s="653"/>
      <c r="C32" s="653"/>
      <c r="D32" s="653"/>
      <c r="E32" s="653"/>
      <c r="F32" s="647">
        <v>110</v>
      </c>
      <c r="G32" s="648"/>
      <c r="H32" s="647">
        <v>110</v>
      </c>
      <c r="I32" s="648"/>
      <c r="J32" s="647">
        <v>110</v>
      </c>
      <c r="K32" s="648"/>
      <c r="L32" s="647">
        <v>110</v>
      </c>
      <c r="M32" s="648"/>
      <c r="N32" s="647">
        <v>110</v>
      </c>
      <c r="O32" s="648"/>
      <c r="P32" s="647">
        <v>110</v>
      </c>
      <c r="Q32" s="648"/>
      <c r="R32" s="647">
        <v>110</v>
      </c>
      <c r="S32" s="648"/>
      <c r="T32" s="647">
        <v>110</v>
      </c>
      <c r="U32" s="648"/>
      <c r="V32" s="647">
        <v>110</v>
      </c>
      <c r="W32" s="648"/>
      <c r="X32" s="647">
        <v>110</v>
      </c>
      <c r="Y32" s="648"/>
      <c r="Z32" s="647">
        <v>110</v>
      </c>
      <c r="AA32" s="648"/>
      <c r="AB32" s="647">
        <v>110</v>
      </c>
      <c r="AC32" s="648"/>
      <c r="AD32" s="644">
        <f>SUM(F32:AC32)</f>
        <v>1320</v>
      </c>
      <c r="AE32" s="644"/>
      <c r="AF32" s="651"/>
      <c r="AG32" s="652"/>
    </row>
    <row r="33" spans="1:48">
      <c r="A33" s="670" t="s">
        <v>470</v>
      </c>
      <c r="B33" s="671"/>
      <c r="C33" s="671"/>
      <c r="D33" s="672" t="s">
        <v>275</v>
      </c>
      <c r="E33" s="673"/>
      <c r="F33" s="644" t="s">
        <v>214</v>
      </c>
      <c r="G33" s="644"/>
      <c r="H33" s="674" t="s">
        <v>276</v>
      </c>
      <c r="I33" s="675"/>
      <c r="J33" s="644" t="s">
        <v>216</v>
      </c>
      <c r="K33" s="644"/>
      <c r="L33" s="644" t="s">
        <v>217</v>
      </c>
      <c r="M33" s="644"/>
      <c r="N33" s="644" t="s">
        <v>218</v>
      </c>
      <c r="O33" s="644"/>
      <c r="P33" s="644" t="s">
        <v>219</v>
      </c>
      <c r="Q33" s="644"/>
      <c r="R33" s="674" t="s">
        <v>220</v>
      </c>
      <c r="S33" s="675"/>
      <c r="T33" s="644" t="s">
        <v>221</v>
      </c>
      <c r="U33" s="644"/>
      <c r="V33" s="644" t="s">
        <v>222</v>
      </c>
      <c r="W33" s="644"/>
      <c r="X33" s="644" t="s">
        <v>223</v>
      </c>
      <c r="Y33" s="644"/>
      <c r="Z33" s="644" t="s">
        <v>224</v>
      </c>
      <c r="AA33" s="644"/>
      <c r="AB33" s="644" t="s">
        <v>225</v>
      </c>
      <c r="AC33" s="644"/>
      <c r="AD33" s="644" t="s">
        <v>8</v>
      </c>
      <c r="AE33" s="644"/>
      <c r="AF33" s="645" t="s">
        <v>277</v>
      </c>
      <c r="AG33" s="645"/>
    </row>
    <row r="34" spans="1:48">
      <c r="A34" s="646" t="s">
        <v>278</v>
      </c>
      <c r="B34" s="646"/>
      <c r="C34" s="646"/>
      <c r="D34" s="646"/>
      <c r="E34" s="646"/>
      <c r="F34" s="643">
        <v>105</v>
      </c>
      <c r="G34" s="643"/>
      <c r="H34" s="647">
        <v>105</v>
      </c>
      <c r="I34" s="648"/>
      <c r="J34" s="647">
        <v>108</v>
      </c>
      <c r="K34" s="648"/>
      <c r="L34" s="647">
        <v>108</v>
      </c>
      <c r="M34" s="648"/>
      <c r="N34" s="647">
        <v>108</v>
      </c>
      <c r="O34" s="648"/>
      <c r="P34" s="647">
        <v>110</v>
      </c>
      <c r="Q34" s="648"/>
      <c r="R34" s="647">
        <v>110</v>
      </c>
      <c r="S34" s="648"/>
      <c r="T34" s="647">
        <v>110</v>
      </c>
      <c r="U34" s="648"/>
      <c r="V34" s="647">
        <v>112</v>
      </c>
      <c r="W34" s="648"/>
      <c r="X34" s="647">
        <v>112</v>
      </c>
      <c r="Y34" s="648"/>
      <c r="Z34" s="647">
        <v>112</v>
      </c>
      <c r="AA34" s="648"/>
      <c r="AB34" s="647">
        <v>112</v>
      </c>
      <c r="AC34" s="648"/>
      <c r="AD34" s="644">
        <f>SUM(F34:AC34)</f>
        <v>1312</v>
      </c>
      <c r="AE34" s="644"/>
      <c r="AF34" s="649">
        <f>IFERROR(ROUNDDOWN(AD34/AD35,2),"")</f>
        <v>0.99</v>
      </c>
      <c r="AG34" s="650"/>
      <c r="AI34" s="132">
        <f>F34-F35</f>
        <v>-5</v>
      </c>
      <c r="AJ34" s="132">
        <f>H34-H35</f>
        <v>-5</v>
      </c>
      <c r="AK34" s="132">
        <f>J34-J35</f>
        <v>-2</v>
      </c>
      <c r="AL34" s="132">
        <f>L34-L35</f>
        <v>-2</v>
      </c>
      <c r="AM34" s="132">
        <f>N34-N35</f>
        <v>-2</v>
      </c>
      <c r="AN34" s="132">
        <f>P34-P35</f>
        <v>0</v>
      </c>
      <c r="AO34" s="132">
        <f>R34-R35</f>
        <v>0</v>
      </c>
      <c r="AP34" s="132">
        <f>T34-T35</f>
        <v>0</v>
      </c>
      <c r="AQ34" s="132">
        <f>V34-V35</f>
        <v>2</v>
      </c>
      <c r="AR34" s="132">
        <f>X34-X35</f>
        <v>2</v>
      </c>
      <c r="AS34" s="132">
        <f>Z34-Z35</f>
        <v>2</v>
      </c>
      <c r="AT34" s="132">
        <f>AB34-AB35</f>
        <v>2</v>
      </c>
      <c r="AU34" s="132" t="str">
        <f>IF(COUNTIF(AI34:AT34,"&lt;=0"),"1","0")</f>
        <v>1</v>
      </c>
      <c r="AV34" s="132">
        <f>IFERROR(ROUNDDOWN(AD34/AD35,2),"")</f>
        <v>0.99</v>
      </c>
    </row>
    <row r="35" spans="1:48">
      <c r="A35" s="653" t="s">
        <v>279</v>
      </c>
      <c r="B35" s="653"/>
      <c r="C35" s="653"/>
      <c r="D35" s="653"/>
      <c r="E35" s="653"/>
      <c r="F35" s="647">
        <v>110</v>
      </c>
      <c r="G35" s="648"/>
      <c r="H35" s="647">
        <v>110</v>
      </c>
      <c r="I35" s="648"/>
      <c r="J35" s="647">
        <v>110</v>
      </c>
      <c r="K35" s="648"/>
      <c r="L35" s="647">
        <v>110</v>
      </c>
      <c r="M35" s="648"/>
      <c r="N35" s="647">
        <v>110</v>
      </c>
      <c r="O35" s="648"/>
      <c r="P35" s="647">
        <v>110</v>
      </c>
      <c r="Q35" s="648"/>
      <c r="R35" s="647">
        <v>110</v>
      </c>
      <c r="S35" s="648"/>
      <c r="T35" s="647">
        <v>110</v>
      </c>
      <c r="U35" s="648"/>
      <c r="V35" s="647">
        <v>110</v>
      </c>
      <c r="W35" s="648"/>
      <c r="X35" s="647">
        <v>110</v>
      </c>
      <c r="Y35" s="648"/>
      <c r="Z35" s="647">
        <v>110</v>
      </c>
      <c r="AA35" s="648"/>
      <c r="AB35" s="647">
        <v>110</v>
      </c>
      <c r="AC35" s="648"/>
      <c r="AD35" s="644">
        <f>SUM(F35:AC35)</f>
        <v>1320</v>
      </c>
      <c r="AE35" s="644"/>
      <c r="AF35" s="651"/>
      <c r="AG35" s="652"/>
    </row>
    <row r="36" spans="1:48">
      <c r="A36" s="670" t="s">
        <v>472</v>
      </c>
      <c r="B36" s="671"/>
      <c r="C36" s="671"/>
      <c r="D36" s="672" t="s">
        <v>275</v>
      </c>
      <c r="E36" s="673"/>
      <c r="F36" s="644" t="s">
        <v>214</v>
      </c>
      <c r="G36" s="644"/>
      <c r="H36" s="674" t="s">
        <v>276</v>
      </c>
      <c r="I36" s="675"/>
      <c r="J36" s="644" t="s">
        <v>216</v>
      </c>
      <c r="K36" s="644"/>
      <c r="L36" s="644" t="s">
        <v>217</v>
      </c>
      <c r="M36" s="644"/>
      <c r="N36" s="644" t="s">
        <v>218</v>
      </c>
      <c r="O36" s="644"/>
      <c r="P36" s="644" t="s">
        <v>219</v>
      </c>
      <c r="Q36" s="644"/>
      <c r="R36" s="674" t="s">
        <v>220</v>
      </c>
      <c r="S36" s="675"/>
      <c r="T36" s="644" t="s">
        <v>221</v>
      </c>
      <c r="U36" s="644"/>
      <c r="V36" s="644" t="s">
        <v>222</v>
      </c>
      <c r="W36" s="644"/>
      <c r="X36" s="644" t="s">
        <v>223</v>
      </c>
      <c r="Y36" s="644"/>
      <c r="Z36" s="644" t="s">
        <v>224</v>
      </c>
      <c r="AA36" s="644"/>
      <c r="AB36" s="644" t="s">
        <v>225</v>
      </c>
      <c r="AC36" s="644"/>
      <c r="AD36" s="644" t="s">
        <v>8</v>
      </c>
      <c r="AE36" s="644"/>
      <c r="AF36" s="645" t="s">
        <v>277</v>
      </c>
      <c r="AG36" s="645"/>
    </row>
    <row r="37" spans="1:48">
      <c r="A37" s="646" t="s">
        <v>278</v>
      </c>
      <c r="B37" s="646"/>
      <c r="C37" s="646"/>
      <c r="D37" s="646"/>
      <c r="E37" s="646"/>
      <c r="F37" s="643">
        <v>107</v>
      </c>
      <c r="G37" s="643"/>
      <c r="H37" s="647">
        <v>108</v>
      </c>
      <c r="I37" s="648"/>
      <c r="J37" s="643">
        <v>108</v>
      </c>
      <c r="K37" s="643"/>
      <c r="L37" s="643">
        <v>109</v>
      </c>
      <c r="M37" s="643"/>
      <c r="N37" s="643"/>
      <c r="O37" s="643"/>
      <c r="P37" s="643"/>
      <c r="Q37" s="643"/>
      <c r="R37" s="647"/>
      <c r="S37" s="648"/>
      <c r="T37" s="643"/>
      <c r="U37" s="643"/>
      <c r="V37" s="643"/>
      <c r="W37" s="643"/>
      <c r="X37" s="643"/>
      <c r="Y37" s="643"/>
      <c r="Z37" s="643"/>
      <c r="AA37" s="643"/>
      <c r="AB37" s="643"/>
      <c r="AC37" s="643"/>
      <c r="AD37" s="644">
        <f>SUM(F37:AC37)</f>
        <v>432</v>
      </c>
      <c r="AE37" s="644"/>
      <c r="AF37" s="649">
        <f>IFERROR(ROUNDDOWN(AD37/AD38,2),"")</f>
        <v>0.98</v>
      </c>
      <c r="AG37" s="650"/>
      <c r="AI37" s="132">
        <f>F37-F38</f>
        <v>-3</v>
      </c>
      <c r="AJ37" s="132">
        <f>H37-H38</f>
        <v>-2</v>
      </c>
      <c r="AK37" s="132">
        <f>J37-J38</f>
        <v>-2</v>
      </c>
      <c r="AL37" s="132">
        <f>L37-L38</f>
        <v>-1</v>
      </c>
      <c r="AM37" s="132">
        <f>N37-N38</f>
        <v>0</v>
      </c>
      <c r="AN37" s="132">
        <f>P37-P38</f>
        <v>0</v>
      </c>
      <c r="AO37" s="132">
        <f>R37-R38</f>
        <v>0</v>
      </c>
      <c r="AP37" s="132">
        <f>T37-T38</f>
        <v>0</v>
      </c>
      <c r="AQ37" s="132">
        <f>V37-V38</f>
        <v>0</v>
      </c>
      <c r="AR37" s="132">
        <f>X37-X38</f>
        <v>0</v>
      </c>
      <c r="AS37" s="132">
        <f>Z37-Z38</f>
        <v>0</v>
      </c>
      <c r="AT37" s="132">
        <f>AB37-AB38</f>
        <v>0</v>
      </c>
      <c r="AU37" s="132" t="str">
        <f>IF(COUNTIF(AI37:AT37,"&lt;=0"),"1","0")</f>
        <v>1</v>
      </c>
      <c r="AV37" s="132">
        <f>IFERROR(ROUNDDOWN(AD37/AD38,2),"")</f>
        <v>0.98</v>
      </c>
    </row>
    <row r="38" spans="1:48">
      <c r="A38" s="653" t="s">
        <v>279</v>
      </c>
      <c r="B38" s="653"/>
      <c r="C38" s="653"/>
      <c r="D38" s="653"/>
      <c r="E38" s="653"/>
      <c r="F38" s="643">
        <v>110</v>
      </c>
      <c r="G38" s="643"/>
      <c r="H38" s="647">
        <v>110</v>
      </c>
      <c r="I38" s="648"/>
      <c r="J38" s="643">
        <v>110</v>
      </c>
      <c r="K38" s="643"/>
      <c r="L38" s="643">
        <v>110</v>
      </c>
      <c r="M38" s="643"/>
      <c r="N38" s="643"/>
      <c r="O38" s="643"/>
      <c r="P38" s="643"/>
      <c r="Q38" s="643"/>
      <c r="R38" s="647"/>
      <c r="S38" s="648"/>
      <c r="T38" s="643"/>
      <c r="U38" s="643"/>
      <c r="V38" s="643"/>
      <c r="W38" s="643"/>
      <c r="X38" s="643"/>
      <c r="Y38" s="643"/>
      <c r="Z38" s="643"/>
      <c r="AA38" s="643"/>
      <c r="AB38" s="643"/>
      <c r="AC38" s="643"/>
      <c r="AD38" s="644">
        <f>SUM(F38:AC38)</f>
        <v>440</v>
      </c>
      <c r="AE38" s="644"/>
      <c r="AF38" s="651"/>
      <c r="AG38" s="652"/>
    </row>
    <row r="40" spans="1:48">
      <c r="A40" s="654"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直近の連続する5年度間において、「定員の恒常的な超過」に該当しているが、令和4年度に年間在所率が120％を下回る対応を行っている場合はその対応内容を明記し、☑してください。</v>
      </c>
      <c r="B40" s="454"/>
      <c r="C40" s="454"/>
      <c r="D40" s="454"/>
      <c r="E40" s="454"/>
      <c r="F40" s="454"/>
      <c r="G40" s="454"/>
      <c r="H40" s="454"/>
      <c r="I40" s="454"/>
      <c r="J40" s="454"/>
      <c r="K40" s="454"/>
      <c r="L40" s="454"/>
      <c r="M40" s="454"/>
      <c r="N40" s="454"/>
      <c r="O40" s="454"/>
      <c r="P40" s="454"/>
      <c r="Q40" s="454"/>
      <c r="R40" s="454"/>
      <c r="S40" s="454"/>
      <c r="T40" s="454"/>
      <c r="U40" s="454"/>
      <c r="V40" s="454"/>
      <c r="W40" s="454"/>
      <c r="X40" s="454"/>
      <c r="Y40" s="454"/>
      <c r="Z40" s="454"/>
      <c r="AA40" s="454"/>
      <c r="AB40" s="454"/>
      <c r="AC40" s="454"/>
      <c r="AD40" s="454"/>
      <c r="AE40" s="655"/>
      <c r="AF40" s="664"/>
      <c r="AG40" s="665"/>
    </row>
    <row r="41" spans="1:48">
      <c r="A41" s="656"/>
      <c r="B41" s="452"/>
      <c r="C41" s="452"/>
      <c r="D41" s="452"/>
      <c r="E41" s="452"/>
      <c r="F41" s="452"/>
      <c r="G41" s="452"/>
      <c r="H41" s="452"/>
      <c r="I41" s="452"/>
      <c r="J41" s="452"/>
      <c r="K41" s="452"/>
      <c r="L41" s="452"/>
      <c r="M41" s="452"/>
      <c r="N41" s="452"/>
      <c r="O41" s="452"/>
      <c r="P41" s="452"/>
      <c r="Q41" s="452"/>
      <c r="R41" s="452"/>
      <c r="S41" s="452"/>
      <c r="T41" s="452"/>
      <c r="U41" s="452"/>
      <c r="V41" s="452"/>
      <c r="W41" s="452"/>
      <c r="X41" s="452"/>
      <c r="Y41" s="452"/>
      <c r="Z41" s="452"/>
      <c r="AA41" s="452"/>
      <c r="AB41" s="452"/>
      <c r="AC41" s="452"/>
      <c r="AD41" s="452"/>
      <c r="AE41" s="657"/>
      <c r="AF41" s="666"/>
      <c r="AG41" s="667"/>
    </row>
    <row r="42" spans="1:48">
      <c r="A42" s="658"/>
      <c r="B42" s="659"/>
      <c r="C42" s="659"/>
      <c r="D42" s="659"/>
      <c r="E42" s="659"/>
      <c r="F42" s="659"/>
      <c r="G42" s="659"/>
      <c r="H42" s="659"/>
      <c r="I42" s="659"/>
      <c r="J42" s="659"/>
      <c r="K42" s="659"/>
      <c r="L42" s="659"/>
      <c r="M42" s="659"/>
      <c r="N42" s="659"/>
      <c r="O42" s="659"/>
      <c r="P42" s="659"/>
      <c r="Q42" s="659"/>
      <c r="R42" s="659"/>
      <c r="S42" s="659"/>
      <c r="T42" s="659"/>
      <c r="U42" s="659"/>
      <c r="V42" s="659"/>
      <c r="W42" s="659"/>
      <c r="X42" s="659"/>
      <c r="Y42" s="659"/>
      <c r="Z42" s="659"/>
      <c r="AA42" s="659"/>
      <c r="AB42" s="659"/>
      <c r="AC42" s="659"/>
      <c r="AD42" s="659"/>
      <c r="AE42" s="660"/>
      <c r="AF42" s="666"/>
      <c r="AG42" s="667"/>
      <c r="AI42" s="371" t="b">
        <v>0</v>
      </c>
      <c r="AJ42" s="132">
        <f>IF($AF$37&lt;1.2,1,0)</f>
        <v>1</v>
      </c>
    </row>
    <row r="43" spans="1:48" ht="32.25" customHeight="1">
      <c r="A43" s="661"/>
      <c r="B43" s="662"/>
      <c r="C43" s="662"/>
      <c r="D43" s="662"/>
      <c r="E43" s="662"/>
      <c r="F43" s="662"/>
      <c r="G43" s="662"/>
      <c r="H43" s="662"/>
      <c r="I43" s="662"/>
      <c r="J43" s="662"/>
      <c r="K43" s="662"/>
      <c r="L43" s="662"/>
      <c r="M43" s="662"/>
      <c r="N43" s="662"/>
      <c r="O43" s="662"/>
      <c r="P43" s="662"/>
      <c r="Q43" s="662"/>
      <c r="R43" s="662"/>
      <c r="S43" s="662"/>
      <c r="T43" s="662"/>
      <c r="U43" s="662"/>
      <c r="V43" s="662"/>
      <c r="W43" s="662"/>
      <c r="X43" s="662"/>
      <c r="Y43" s="662"/>
      <c r="Z43" s="662"/>
      <c r="AA43" s="662"/>
      <c r="AB43" s="662"/>
      <c r="AC43" s="662"/>
      <c r="AD43" s="662"/>
      <c r="AE43" s="663"/>
      <c r="AF43" s="668"/>
      <c r="AG43" s="669"/>
    </row>
  </sheetData>
  <sheetProtection password="C7E9" sheet="1" scenarios="1"/>
  <mergeCells count="422">
    <mergeCell ref="N2:S2"/>
    <mergeCell ref="T2:AG2"/>
    <mergeCell ref="A3:AG3"/>
    <mergeCell ref="A5:C5"/>
    <mergeCell ref="D5:E5"/>
    <mergeCell ref="F5:G5"/>
    <mergeCell ref="H5:I5"/>
    <mergeCell ref="J5:K5"/>
    <mergeCell ref="X5:Y5"/>
    <mergeCell ref="Z5:AA5"/>
    <mergeCell ref="AB5:AC5"/>
    <mergeCell ref="AD5:AE5"/>
    <mergeCell ref="AF5:AG5"/>
    <mergeCell ref="T5:U5"/>
    <mergeCell ref="V5:W5"/>
    <mergeCell ref="A6:E6"/>
    <mergeCell ref="F6:G6"/>
    <mergeCell ref="H6:I6"/>
    <mergeCell ref="J6:K6"/>
    <mergeCell ref="L6:M6"/>
    <mergeCell ref="L5:M5"/>
    <mergeCell ref="N5:O5"/>
    <mergeCell ref="P5:Q5"/>
    <mergeCell ref="R5:S5"/>
    <mergeCell ref="P7:Q7"/>
    <mergeCell ref="Z6:AA6"/>
    <mergeCell ref="AB6:AC6"/>
    <mergeCell ref="AD6:AE6"/>
    <mergeCell ref="AF6:AG7"/>
    <mergeCell ref="A7:E7"/>
    <mergeCell ref="F7:G7"/>
    <mergeCell ref="H7:I7"/>
    <mergeCell ref="J7:K7"/>
    <mergeCell ref="L7:M7"/>
    <mergeCell ref="N7:O7"/>
    <mergeCell ref="N6:O6"/>
    <mergeCell ref="P6:Q6"/>
    <mergeCell ref="R6:S6"/>
    <mergeCell ref="T6:U6"/>
    <mergeCell ref="V6:W6"/>
    <mergeCell ref="X6:Y6"/>
    <mergeCell ref="AB7:AC7"/>
    <mergeCell ref="AD7:AE7"/>
    <mergeCell ref="R7:S7"/>
    <mergeCell ref="T7:U7"/>
    <mergeCell ref="V7:W7"/>
    <mergeCell ref="X7:Y7"/>
    <mergeCell ref="Z7:AA7"/>
    <mergeCell ref="AD8:AE8"/>
    <mergeCell ref="AF8:AG8"/>
    <mergeCell ref="A9:E9"/>
    <mergeCell ref="F9:G9"/>
    <mergeCell ref="H9:I9"/>
    <mergeCell ref="J9:K9"/>
    <mergeCell ref="L9:M9"/>
    <mergeCell ref="N9:O9"/>
    <mergeCell ref="P9:Q9"/>
    <mergeCell ref="R9:S9"/>
    <mergeCell ref="R8:S8"/>
    <mergeCell ref="T8:U8"/>
    <mergeCell ref="V8:W8"/>
    <mergeCell ref="X8:Y8"/>
    <mergeCell ref="Z8:AA8"/>
    <mergeCell ref="AB8:AC8"/>
    <mergeCell ref="A8:C8"/>
    <mergeCell ref="D8:E8"/>
    <mergeCell ref="F8:G8"/>
    <mergeCell ref="H8:I8"/>
    <mergeCell ref="J8:K8"/>
    <mergeCell ref="L8:M8"/>
    <mergeCell ref="N8:O8"/>
    <mergeCell ref="P8:Q8"/>
    <mergeCell ref="V10:W10"/>
    <mergeCell ref="X10:Y10"/>
    <mergeCell ref="Z10:AA10"/>
    <mergeCell ref="AB10:AC10"/>
    <mergeCell ref="AD10:AE10"/>
    <mergeCell ref="AF9:AG10"/>
    <mergeCell ref="A10:E10"/>
    <mergeCell ref="F10:G10"/>
    <mergeCell ref="H10:I10"/>
    <mergeCell ref="J10:K10"/>
    <mergeCell ref="L10:M10"/>
    <mergeCell ref="N10:O10"/>
    <mergeCell ref="P10:Q10"/>
    <mergeCell ref="R10:S10"/>
    <mergeCell ref="T10:U10"/>
    <mergeCell ref="T9:U9"/>
    <mergeCell ref="V9:W9"/>
    <mergeCell ref="X9:Y9"/>
    <mergeCell ref="Z9:AA9"/>
    <mergeCell ref="AB9:AC9"/>
    <mergeCell ref="AD9:AE9"/>
    <mergeCell ref="Z21:AA21"/>
    <mergeCell ref="AB21:AC21"/>
    <mergeCell ref="AD21:AE21"/>
    <mergeCell ref="AF21:AG21"/>
    <mergeCell ref="A22:E22"/>
    <mergeCell ref="F22:G22"/>
    <mergeCell ref="H22:I22"/>
    <mergeCell ref="J22:K22"/>
    <mergeCell ref="L22:M22"/>
    <mergeCell ref="N22:O22"/>
    <mergeCell ref="N21:O21"/>
    <mergeCell ref="P21:Q21"/>
    <mergeCell ref="R21:S21"/>
    <mergeCell ref="T21:U21"/>
    <mergeCell ref="V21:W21"/>
    <mergeCell ref="X21:Y21"/>
    <mergeCell ref="A21:C21"/>
    <mergeCell ref="D21:E21"/>
    <mergeCell ref="F21:G21"/>
    <mergeCell ref="H21:I21"/>
    <mergeCell ref="J21:K21"/>
    <mergeCell ref="L21:M21"/>
    <mergeCell ref="AB22:AC22"/>
    <mergeCell ref="AD22:AE22"/>
    <mergeCell ref="AF22:AG23"/>
    <mergeCell ref="A23:E23"/>
    <mergeCell ref="F23:G23"/>
    <mergeCell ref="H23:I23"/>
    <mergeCell ref="J23:K23"/>
    <mergeCell ref="L23:M23"/>
    <mergeCell ref="N23:O23"/>
    <mergeCell ref="P23:Q23"/>
    <mergeCell ref="P22:Q22"/>
    <mergeCell ref="R22:S22"/>
    <mergeCell ref="T22:U22"/>
    <mergeCell ref="V22:W22"/>
    <mergeCell ref="X22:Y22"/>
    <mergeCell ref="Z22:AA22"/>
    <mergeCell ref="T24:U24"/>
    <mergeCell ref="V24:W24"/>
    <mergeCell ref="X24:Y24"/>
    <mergeCell ref="Z24:AA24"/>
    <mergeCell ref="AB24:AC24"/>
    <mergeCell ref="AD24:AE24"/>
    <mergeCell ref="AD23:AE23"/>
    <mergeCell ref="A24:C24"/>
    <mergeCell ref="D24:E24"/>
    <mergeCell ref="F24:G24"/>
    <mergeCell ref="H24:I24"/>
    <mergeCell ref="J24:K24"/>
    <mergeCell ref="L24:M24"/>
    <mergeCell ref="N24:O24"/>
    <mergeCell ref="P24:Q24"/>
    <mergeCell ref="R24:S24"/>
    <mergeCell ref="R23:S23"/>
    <mergeCell ref="T23:U23"/>
    <mergeCell ref="V23:W23"/>
    <mergeCell ref="X23:Y23"/>
    <mergeCell ref="Z23:AA23"/>
    <mergeCell ref="AB23:AC23"/>
    <mergeCell ref="A25:E25"/>
    <mergeCell ref="F25:G25"/>
    <mergeCell ref="H25:I25"/>
    <mergeCell ref="J25:K25"/>
    <mergeCell ref="L25:M25"/>
    <mergeCell ref="N25:O25"/>
    <mergeCell ref="P25:Q25"/>
    <mergeCell ref="R25:S25"/>
    <mergeCell ref="T25:U25"/>
    <mergeCell ref="V25:W25"/>
    <mergeCell ref="X25:Y25"/>
    <mergeCell ref="Z25:AA25"/>
    <mergeCell ref="AB25:AC25"/>
    <mergeCell ref="AD25:AE25"/>
    <mergeCell ref="AF25:AG26"/>
    <mergeCell ref="AB26:AC26"/>
    <mergeCell ref="AD26:AE26"/>
    <mergeCell ref="AF24:AG24"/>
    <mergeCell ref="P26:Q26"/>
    <mergeCell ref="R26:S26"/>
    <mergeCell ref="T26:U26"/>
    <mergeCell ref="V26:W26"/>
    <mergeCell ref="X26:Y26"/>
    <mergeCell ref="Z26:AA26"/>
    <mergeCell ref="A26:E26"/>
    <mergeCell ref="F26:G26"/>
    <mergeCell ref="H26:I26"/>
    <mergeCell ref="J26:K26"/>
    <mergeCell ref="L26:M26"/>
    <mergeCell ref="N26:O26"/>
    <mergeCell ref="Z27:AA27"/>
    <mergeCell ref="AB27:AC27"/>
    <mergeCell ref="AD27:AE27"/>
    <mergeCell ref="AF27:AG27"/>
    <mergeCell ref="A28:E28"/>
    <mergeCell ref="F28:G28"/>
    <mergeCell ref="H28:I28"/>
    <mergeCell ref="J28:K28"/>
    <mergeCell ref="L28:M28"/>
    <mergeCell ref="N28:O28"/>
    <mergeCell ref="N27:O27"/>
    <mergeCell ref="P27:Q27"/>
    <mergeCell ref="R27:S27"/>
    <mergeCell ref="T27:U27"/>
    <mergeCell ref="V27:W27"/>
    <mergeCell ref="X27:Y27"/>
    <mergeCell ref="A27:C27"/>
    <mergeCell ref="D27:E27"/>
    <mergeCell ref="F27:G27"/>
    <mergeCell ref="H27:I27"/>
    <mergeCell ref="J27:K27"/>
    <mergeCell ref="L27:M27"/>
    <mergeCell ref="AB28:AC28"/>
    <mergeCell ref="AD28:AE28"/>
    <mergeCell ref="AF28:AG29"/>
    <mergeCell ref="A29:E29"/>
    <mergeCell ref="F29:G29"/>
    <mergeCell ref="H29:I29"/>
    <mergeCell ref="J29:K29"/>
    <mergeCell ref="L29:M29"/>
    <mergeCell ref="N29:O29"/>
    <mergeCell ref="P29:Q29"/>
    <mergeCell ref="P28:Q28"/>
    <mergeCell ref="R28:S28"/>
    <mergeCell ref="T28:U28"/>
    <mergeCell ref="V28:W28"/>
    <mergeCell ref="X28:Y28"/>
    <mergeCell ref="Z28:AA28"/>
    <mergeCell ref="T30:U30"/>
    <mergeCell ref="V30:W30"/>
    <mergeCell ref="X30:Y30"/>
    <mergeCell ref="Z30:AA30"/>
    <mergeCell ref="AB30:AC30"/>
    <mergeCell ref="AD30:AE30"/>
    <mergeCell ref="AD29:AE29"/>
    <mergeCell ref="A30:C30"/>
    <mergeCell ref="D30:E30"/>
    <mergeCell ref="F30:G30"/>
    <mergeCell ref="H30:I30"/>
    <mergeCell ref="J30:K30"/>
    <mergeCell ref="L30:M30"/>
    <mergeCell ref="N30:O30"/>
    <mergeCell ref="P30:Q30"/>
    <mergeCell ref="R30:S30"/>
    <mergeCell ref="R29:S29"/>
    <mergeCell ref="T29:U29"/>
    <mergeCell ref="V29:W29"/>
    <mergeCell ref="X29:Y29"/>
    <mergeCell ref="Z29:AA29"/>
    <mergeCell ref="AB29:AC29"/>
    <mergeCell ref="A31:E31"/>
    <mergeCell ref="F31:G31"/>
    <mergeCell ref="H31:I31"/>
    <mergeCell ref="J31:K31"/>
    <mergeCell ref="L31:M31"/>
    <mergeCell ref="N31:O31"/>
    <mergeCell ref="P31:Q31"/>
    <mergeCell ref="R31:S31"/>
    <mergeCell ref="T31:U31"/>
    <mergeCell ref="V31:W31"/>
    <mergeCell ref="X31:Y31"/>
    <mergeCell ref="Z31:AA31"/>
    <mergeCell ref="AB31:AC31"/>
    <mergeCell ref="AD31:AE31"/>
    <mergeCell ref="AF31:AG32"/>
    <mergeCell ref="AB32:AC32"/>
    <mergeCell ref="AD32:AE32"/>
    <mergeCell ref="AF30:AG30"/>
    <mergeCell ref="P32:Q32"/>
    <mergeCell ref="R32:S32"/>
    <mergeCell ref="T32:U32"/>
    <mergeCell ref="V32:W32"/>
    <mergeCell ref="X32:Y32"/>
    <mergeCell ref="Z32:AA32"/>
    <mergeCell ref="A32:E32"/>
    <mergeCell ref="F32:G32"/>
    <mergeCell ref="H32:I32"/>
    <mergeCell ref="J32:K32"/>
    <mergeCell ref="L32:M32"/>
    <mergeCell ref="N32:O32"/>
    <mergeCell ref="AD33:AE33"/>
    <mergeCell ref="AF33:AG33"/>
    <mergeCell ref="A34:E34"/>
    <mergeCell ref="F34:G34"/>
    <mergeCell ref="H34:I34"/>
    <mergeCell ref="J34:K34"/>
    <mergeCell ref="L34:M34"/>
    <mergeCell ref="N34:O34"/>
    <mergeCell ref="N33:O33"/>
    <mergeCell ref="P33:Q33"/>
    <mergeCell ref="R33:S33"/>
    <mergeCell ref="T33:U33"/>
    <mergeCell ref="V33:W33"/>
    <mergeCell ref="X33:Y33"/>
    <mergeCell ref="A33:C33"/>
    <mergeCell ref="D33:E33"/>
    <mergeCell ref="F33:G33"/>
    <mergeCell ref="H33:I33"/>
    <mergeCell ref="J33:K33"/>
    <mergeCell ref="L33:M33"/>
    <mergeCell ref="A1:Y1"/>
    <mergeCell ref="Z1:AG1"/>
    <mergeCell ref="AD35:AE35"/>
    <mergeCell ref="A4:M4"/>
    <mergeCell ref="AD4:AG4"/>
    <mergeCell ref="R4:AC4"/>
    <mergeCell ref="A20:M20"/>
    <mergeCell ref="R20:AC20"/>
    <mergeCell ref="AD20:AG20"/>
    <mergeCell ref="R35:S35"/>
    <mergeCell ref="T35:U35"/>
    <mergeCell ref="V35:W35"/>
    <mergeCell ref="X35:Y35"/>
    <mergeCell ref="Z35:AA35"/>
    <mergeCell ref="AB35:AC35"/>
    <mergeCell ref="AB34:AC34"/>
    <mergeCell ref="AD34:AE34"/>
    <mergeCell ref="AF34:AG35"/>
    <mergeCell ref="A35:E35"/>
    <mergeCell ref="F35:G35"/>
    <mergeCell ref="H35:I35"/>
    <mergeCell ref="J35:K35"/>
    <mergeCell ref="L35:M35"/>
    <mergeCell ref="N35:O35"/>
    <mergeCell ref="A11:C11"/>
    <mergeCell ref="D11:E11"/>
    <mergeCell ref="F11:G11"/>
    <mergeCell ref="H11:I11"/>
    <mergeCell ref="J11:K11"/>
    <mergeCell ref="L11:M11"/>
    <mergeCell ref="N11:O11"/>
    <mergeCell ref="P11:Q11"/>
    <mergeCell ref="R11:S11"/>
    <mergeCell ref="T11:U11"/>
    <mergeCell ref="V11:W11"/>
    <mergeCell ref="X11:Y11"/>
    <mergeCell ref="Z11:AA11"/>
    <mergeCell ref="AB11:AC11"/>
    <mergeCell ref="AD11:AE11"/>
    <mergeCell ref="AF11:AG11"/>
    <mergeCell ref="A12:E12"/>
    <mergeCell ref="F12:G12"/>
    <mergeCell ref="H12:I12"/>
    <mergeCell ref="J12:K12"/>
    <mergeCell ref="L12:M12"/>
    <mergeCell ref="N12:O12"/>
    <mergeCell ref="P12:Q12"/>
    <mergeCell ref="R12:S12"/>
    <mergeCell ref="T12:U12"/>
    <mergeCell ref="V12:W12"/>
    <mergeCell ref="X12:Y12"/>
    <mergeCell ref="Z12:AA12"/>
    <mergeCell ref="AB12:AC12"/>
    <mergeCell ref="AD12:AE12"/>
    <mergeCell ref="AF12:AG13"/>
    <mergeCell ref="A13:E13"/>
    <mergeCell ref="F13:G13"/>
    <mergeCell ref="AF15:AG18"/>
    <mergeCell ref="A40:AE41"/>
    <mergeCell ref="AF40:AG43"/>
    <mergeCell ref="A42:AE43"/>
    <mergeCell ref="A36:C36"/>
    <mergeCell ref="D36:E36"/>
    <mergeCell ref="F36:G36"/>
    <mergeCell ref="H36:I36"/>
    <mergeCell ref="J36:K36"/>
    <mergeCell ref="L36:M36"/>
    <mergeCell ref="N36:O36"/>
    <mergeCell ref="P36:Q36"/>
    <mergeCell ref="R36:S36"/>
    <mergeCell ref="T36:U36"/>
    <mergeCell ref="V36:W36"/>
    <mergeCell ref="X36:Y36"/>
    <mergeCell ref="Z36:AA36"/>
    <mergeCell ref="AB36:AC36"/>
    <mergeCell ref="AD36:AE36"/>
    <mergeCell ref="P35:Q35"/>
    <mergeCell ref="P34:Q34"/>
    <mergeCell ref="R34:S34"/>
    <mergeCell ref="T34:U34"/>
    <mergeCell ref="V34:W34"/>
    <mergeCell ref="H38:I38"/>
    <mergeCell ref="J38:K38"/>
    <mergeCell ref="L38:M38"/>
    <mergeCell ref="N38:O38"/>
    <mergeCell ref="P38:Q38"/>
    <mergeCell ref="R38:S38"/>
    <mergeCell ref="Z13:AA13"/>
    <mergeCell ref="AB13:AC13"/>
    <mergeCell ref="AD13:AE13"/>
    <mergeCell ref="A15:AE16"/>
    <mergeCell ref="A17:AE18"/>
    <mergeCell ref="H13:I13"/>
    <mergeCell ref="J13:K13"/>
    <mergeCell ref="L13:M13"/>
    <mergeCell ref="N13:O13"/>
    <mergeCell ref="P13:Q13"/>
    <mergeCell ref="R13:S13"/>
    <mergeCell ref="T13:U13"/>
    <mergeCell ref="V13:W13"/>
    <mergeCell ref="X13:Y13"/>
    <mergeCell ref="X34:Y34"/>
    <mergeCell ref="Z34:AA34"/>
    <mergeCell ref="Z33:AA33"/>
    <mergeCell ref="AB33:AC33"/>
    <mergeCell ref="T38:U38"/>
    <mergeCell ref="V38:W38"/>
    <mergeCell ref="X38:Y38"/>
    <mergeCell ref="Z38:AA38"/>
    <mergeCell ref="AB38:AC38"/>
    <mergeCell ref="AD38:AE38"/>
    <mergeCell ref="AF36:AG36"/>
    <mergeCell ref="A37:E37"/>
    <mergeCell ref="F37:G37"/>
    <mergeCell ref="H37:I37"/>
    <mergeCell ref="J37:K37"/>
    <mergeCell ref="L37:M37"/>
    <mergeCell ref="N37:O37"/>
    <mergeCell ref="P37:Q37"/>
    <mergeCell ref="R37:S37"/>
    <mergeCell ref="T37:U37"/>
    <mergeCell ref="V37:W37"/>
    <mergeCell ref="X37:Y37"/>
    <mergeCell ref="Z37:AA37"/>
    <mergeCell ref="AB37:AC37"/>
    <mergeCell ref="AD37:AE37"/>
    <mergeCell ref="AF37:AG38"/>
    <mergeCell ref="A38:E38"/>
    <mergeCell ref="F38:G38"/>
  </mergeCells>
  <phoneticPr fontId="2"/>
  <conditionalFormatting sqref="A17:AE18">
    <cfRule type="containsBlanks" dxfId="3" priority="4">
      <formula>LEN(TRIM(A17))=0</formula>
    </cfRule>
  </conditionalFormatting>
  <conditionalFormatting sqref="AF15:AG18">
    <cfRule type="containsBlanks" dxfId="2" priority="3">
      <formula>LEN(TRIM(AF15))=0</formula>
    </cfRule>
  </conditionalFormatting>
  <conditionalFormatting sqref="A42:AE43">
    <cfRule type="containsBlanks" dxfId="1" priority="2">
      <formula>LEN(TRIM(A42))=0</formula>
    </cfRule>
  </conditionalFormatting>
  <conditionalFormatting sqref="AF40:AG43">
    <cfRule type="containsBlanks" dxfId="0" priority="1">
      <formula>LEN(TRIM(AF40))=0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7"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Check Box 1">
              <controlPr locked="0" defaultSize="0" autoFill="0" autoLine="0" autoPict="0">
                <anchor moveWithCells="1">
                  <from>
                    <xdr:col>32</xdr:col>
                    <xdr:colOff>66675</xdr:colOff>
                    <xdr:row>15</xdr:row>
                    <xdr:rowOff>28575</xdr:rowOff>
                  </from>
                  <to>
                    <xdr:col>32</xdr:col>
                    <xdr:colOff>390525</xdr:colOff>
                    <xdr:row>16</xdr:row>
                    <xdr:rowOff>219075</xdr:rowOff>
                  </to>
                </anchor>
              </controlPr>
            </control>
          </mc:Choice>
        </mc:AlternateContent>
        <mc:AlternateContent xmlns:mc="http://schemas.openxmlformats.org/markup-compatibility/2006">
          <mc:Choice Requires="x14">
            <control shapeId="65538" r:id="rId5" name="Check Box 2">
              <controlPr locked="0" defaultSize="0" autoFill="0" autoLine="0" autoPict="0">
                <anchor moveWithCells="1">
                  <from>
                    <xdr:col>32</xdr:col>
                    <xdr:colOff>66675</xdr:colOff>
                    <xdr:row>40</xdr:row>
                    <xdr:rowOff>28575</xdr:rowOff>
                  </from>
                  <to>
                    <xdr:col>32</xdr:col>
                    <xdr:colOff>390525</xdr:colOff>
                    <xdr:row>41</xdr:row>
                    <xdr:rowOff>219075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view="pageBreakPreview" topLeftCell="A7" zoomScaleNormal="100" zoomScaleSheetLayoutView="100" workbookViewId="0">
      <selection activeCell="G6" sqref="G6"/>
    </sheetView>
  </sheetViews>
  <sheetFormatPr defaultRowHeight="18.75"/>
  <cols>
    <col min="1" max="1" width="2.625" customWidth="1"/>
    <col min="2" max="2" width="7.375" customWidth="1"/>
    <col min="3" max="3" width="10.625" customWidth="1"/>
    <col min="5" max="5" width="9.25" bestFit="1" customWidth="1"/>
    <col min="11" max="11" width="0.875" customWidth="1"/>
    <col min="12" max="12" width="0" hidden="1" customWidth="1"/>
    <col min="14" max="14" width="9.25" bestFit="1" customWidth="1"/>
  </cols>
  <sheetData>
    <row r="1" spans="1:14">
      <c r="H1" s="469" t="str">
        <f>"令和"&amp;申請書!$V$6&amp;"年"&amp;申請書!$X$6&amp;"月"&amp;申請書!$AA$6&amp;"日"</f>
        <v>令和4年12月1日</v>
      </c>
      <c r="I1" s="469"/>
      <c r="J1" s="469"/>
      <c r="M1" s="109" t="s">
        <v>188</v>
      </c>
    </row>
    <row r="3" spans="1:14" ht="24">
      <c r="B3" s="470" t="s">
        <v>301</v>
      </c>
      <c r="C3" s="399"/>
      <c r="D3" s="399"/>
      <c r="E3" s="399"/>
      <c r="F3" s="399"/>
      <c r="G3" s="399"/>
      <c r="H3" s="399"/>
      <c r="I3" s="399"/>
      <c r="J3" s="399"/>
    </row>
    <row r="4" spans="1:14">
      <c r="A4" s="25"/>
      <c r="B4" s="25"/>
    </row>
    <row r="5" spans="1:14" ht="24" customHeight="1">
      <c r="A5" s="445" t="s">
        <v>9</v>
      </c>
      <c r="B5" s="446"/>
      <c r="C5" s="471" t="str">
        <f>申請書!$O$22</f>
        <v>記載例認定こども園</v>
      </c>
      <c r="D5" s="472"/>
      <c r="E5" s="473"/>
      <c r="F5" s="14"/>
      <c r="G5" s="376"/>
      <c r="H5" s="376"/>
      <c r="I5" s="376"/>
      <c r="J5" s="376"/>
      <c r="K5" s="14"/>
    </row>
    <row r="6" spans="1:14" ht="19.5" thickBot="1">
      <c r="C6" s="19"/>
    </row>
    <row r="7" spans="1:14">
      <c r="C7" s="19"/>
      <c r="H7" s="708" t="s">
        <v>312</v>
      </c>
      <c r="I7" s="710" t="str">
        <f>IF(OR(M10=FALSE,$M$13=0),"取得不可",IF(AND($M$13&gt;=1,$I$13&gt;0),"A","B"))</f>
        <v>A</v>
      </c>
      <c r="J7" s="711"/>
    </row>
    <row r="8" spans="1:14" ht="19.5" thickBot="1">
      <c r="C8" s="19"/>
      <c r="H8" s="709"/>
      <c r="I8" s="712"/>
      <c r="J8" s="713"/>
    </row>
    <row r="9" spans="1:14" ht="7.5" customHeight="1">
      <c r="C9" s="19"/>
      <c r="D9" s="14"/>
    </row>
    <row r="10" spans="1:14" ht="18.75" customHeight="1">
      <c r="A10" s="138">
        <v>1</v>
      </c>
      <c r="B10" s="139" t="s">
        <v>302</v>
      </c>
      <c r="C10" s="139"/>
      <c r="D10" s="139"/>
      <c r="E10" s="139"/>
      <c r="F10" s="196"/>
      <c r="G10" s="139" t="s">
        <v>200</v>
      </c>
      <c r="H10" s="196"/>
      <c r="I10" s="139" t="s">
        <v>201</v>
      </c>
      <c r="J10" s="140"/>
      <c r="K10" s="144"/>
      <c r="M10" s="358" t="b">
        <v>1</v>
      </c>
    </row>
    <row r="11" spans="1:14" ht="6" customHeight="1">
      <c r="A11" s="144"/>
      <c r="B11" s="146"/>
      <c r="C11" s="146"/>
      <c r="D11" s="146"/>
      <c r="E11" s="146"/>
      <c r="F11" s="146"/>
      <c r="G11" s="144"/>
      <c r="H11" s="144"/>
      <c r="I11" s="144"/>
      <c r="J11" s="144"/>
      <c r="K11" s="144"/>
    </row>
    <row r="12" spans="1:14" ht="18.75" customHeight="1">
      <c r="A12" s="153">
        <v>2</v>
      </c>
      <c r="B12" s="149" t="s">
        <v>311</v>
      </c>
      <c r="C12" s="211"/>
      <c r="D12" s="211"/>
      <c r="E12" s="149"/>
      <c r="F12" s="149"/>
      <c r="G12" s="149"/>
      <c r="H12" s="149"/>
      <c r="I12" s="149"/>
      <c r="J12" s="150"/>
      <c r="K12" s="144"/>
    </row>
    <row r="13" spans="1:14" ht="18.75" customHeight="1">
      <c r="A13" s="154"/>
      <c r="B13" s="522" t="s">
        <v>308</v>
      </c>
      <c r="C13" s="434"/>
      <c r="D13" s="434"/>
      <c r="E13" s="434"/>
      <c r="F13" s="144">
        <f>申請書!$O$20</f>
        <v>4</v>
      </c>
      <c r="G13" s="144" t="s">
        <v>303</v>
      </c>
      <c r="H13" s="144"/>
      <c r="I13" s="195">
        <f>SUM(L15:L19)</f>
        <v>3</v>
      </c>
      <c r="J13" s="151" t="s">
        <v>290</v>
      </c>
      <c r="K13" s="144"/>
      <c r="M13">
        <f>$I$13+$I$21</f>
        <v>11</v>
      </c>
      <c r="N13" s="210"/>
    </row>
    <row r="14" spans="1:14" ht="18.75" customHeight="1">
      <c r="A14" s="154"/>
      <c r="B14" s="146"/>
      <c r="C14" s="707" t="s">
        <v>304</v>
      </c>
      <c r="D14" s="707"/>
      <c r="E14" s="128" t="s">
        <v>305</v>
      </c>
      <c r="F14" s="128" t="s">
        <v>306</v>
      </c>
      <c r="G14" s="707" t="s">
        <v>307</v>
      </c>
      <c r="H14" s="531"/>
      <c r="I14" s="531"/>
      <c r="J14" s="531"/>
      <c r="K14" s="144"/>
    </row>
    <row r="15" spans="1:14" ht="18.75" customHeight="1">
      <c r="A15" s="154"/>
      <c r="B15" s="144"/>
      <c r="C15" s="699" t="s">
        <v>520</v>
      </c>
      <c r="D15" s="699"/>
      <c r="E15" s="373">
        <v>43803</v>
      </c>
      <c r="F15" s="208">
        <f>IF(E15="","",(DATEDIF(E15,申請書!$AJ$1,"Y")))</f>
        <v>2</v>
      </c>
      <c r="G15" s="700" t="s">
        <v>522</v>
      </c>
      <c r="H15" s="477"/>
      <c r="I15" s="477"/>
      <c r="J15" s="477"/>
      <c r="K15" s="144"/>
      <c r="L15">
        <f>ROUNDDOWN(COUNTA(C15:E15)/2,0)</f>
        <v>1</v>
      </c>
    </row>
    <row r="16" spans="1:14" ht="18.75" customHeight="1">
      <c r="A16" s="154"/>
      <c r="B16" s="32"/>
      <c r="C16" s="699" t="s">
        <v>520</v>
      </c>
      <c r="D16" s="699"/>
      <c r="E16" s="373">
        <v>43245</v>
      </c>
      <c r="F16" s="208">
        <f>IF(E16="","",(DATEDIF(E16,申請書!$AJ$1,"Y")))</f>
        <v>3</v>
      </c>
      <c r="G16" s="700" t="s">
        <v>524</v>
      </c>
      <c r="H16" s="477"/>
      <c r="I16" s="477"/>
      <c r="J16" s="477"/>
      <c r="K16" s="144"/>
      <c r="L16">
        <f t="shared" ref="L16:L19" si="0">ROUNDDOWN(COUNTA(C16:E16)/2,0)</f>
        <v>1</v>
      </c>
    </row>
    <row r="17" spans="1:12" ht="18.75" customHeight="1">
      <c r="A17" s="154"/>
      <c r="B17" s="146"/>
      <c r="C17" s="699" t="s">
        <v>520</v>
      </c>
      <c r="D17" s="699"/>
      <c r="E17" s="373">
        <v>42917</v>
      </c>
      <c r="F17" s="208">
        <f>IF(E17="","",(DATEDIF(E17,申請書!$AJ$1,"Y")))</f>
        <v>4</v>
      </c>
      <c r="G17" s="700" t="s">
        <v>525</v>
      </c>
      <c r="H17" s="477"/>
      <c r="I17" s="477"/>
      <c r="J17" s="477"/>
      <c r="K17" s="144"/>
      <c r="L17">
        <f t="shared" si="0"/>
        <v>1</v>
      </c>
    </row>
    <row r="18" spans="1:12" ht="18.75" customHeight="1">
      <c r="A18" s="154"/>
      <c r="B18" s="144"/>
      <c r="C18" s="699"/>
      <c r="D18" s="699"/>
      <c r="E18" s="148"/>
      <c r="F18" s="208" t="str">
        <f>IF(E18="","",(DATEDIF(E18,申請書!$AJ$1,"Y")))</f>
        <v/>
      </c>
      <c r="G18" s="700"/>
      <c r="H18" s="477"/>
      <c r="I18" s="477"/>
      <c r="J18" s="477"/>
      <c r="K18" s="144"/>
      <c r="L18">
        <f t="shared" si="0"/>
        <v>0</v>
      </c>
    </row>
    <row r="19" spans="1:12" ht="18.75" customHeight="1">
      <c r="A19" s="154"/>
      <c r="B19" s="144"/>
      <c r="C19" s="699"/>
      <c r="D19" s="699"/>
      <c r="E19" s="148"/>
      <c r="F19" s="208" t="str">
        <f>IF(E19="","",(DATEDIF(E19,申請書!$AJ$1,"Y")))</f>
        <v/>
      </c>
      <c r="G19" s="700"/>
      <c r="H19" s="477"/>
      <c r="I19" s="477"/>
      <c r="J19" s="477"/>
      <c r="K19" s="144"/>
      <c r="L19">
        <f t="shared" si="0"/>
        <v>0</v>
      </c>
    </row>
    <row r="20" spans="1:12" ht="18.75" customHeight="1">
      <c r="A20" s="154"/>
      <c r="B20" s="144"/>
      <c r="C20" s="144"/>
      <c r="D20" s="144"/>
      <c r="E20" s="144"/>
      <c r="F20" s="144"/>
      <c r="G20" s="144"/>
      <c r="H20" s="144"/>
      <c r="I20" s="144"/>
      <c r="J20" s="151"/>
      <c r="K20" s="144"/>
    </row>
    <row r="21" spans="1:12" ht="18.75" customHeight="1">
      <c r="A21" s="154"/>
      <c r="B21" s="522" t="s">
        <v>309</v>
      </c>
      <c r="C21" s="434"/>
      <c r="D21" s="434"/>
      <c r="E21" s="434"/>
      <c r="F21" s="144">
        <f>申請書!$O$20</f>
        <v>4</v>
      </c>
      <c r="G21" s="144" t="s">
        <v>303</v>
      </c>
      <c r="H21" s="144"/>
      <c r="I21" s="195">
        <f>SUM(L23:L36)</f>
        <v>8</v>
      </c>
      <c r="J21" s="151" t="s">
        <v>290</v>
      </c>
      <c r="K21" s="144"/>
    </row>
    <row r="22" spans="1:12" ht="18.75" customHeight="1">
      <c r="A22" s="154"/>
      <c r="B22" s="146"/>
      <c r="C22" s="707" t="s">
        <v>304</v>
      </c>
      <c r="D22" s="707"/>
      <c r="E22" s="128" t="s">
        <v>305</v>
      </c>
      <c r="F22" s="128" t="s">
        <v>306</v>
      </c>
      <c r="G22" s="707" t="s">
        <v>307</v>
      </c>
      <c r="H22" s="531"/>
      <c r="I22" s="531"/>
      <c r="J22" s="531"/>
      <c r="K22" s="144"/>
    </row>
    <row r="23" spans="1:12" ht="18.75" customHeight="1">
      <c r="A23" s="154"/>
      <c r="B23" s="144"/>
      <c r="C23" s="699" t="s">
        <v>520</v>
      </c>
      <c r="D23" s="699"/>
      <c r="E23" s="373">
        <v>42647</v>
      </c>
      <c r="F23" s="208">
        <f>IF(E23="","",(DATEDIF(E23,申請書!$AJ$1,"Y")))</f>
        <v>5</v>
      </c>
      <c r="G23" s="700" t="s">
        <v>521</v>
      </c>
      <c r="H23" s="477"/>
      <c r="I23" s="477"/>
      <c r="J23" s="477"/>
      <c r="K23" s="144"/>
      <c r="L23">
        <f t="shared" ref="L23:L36" si="1">ROUNDDOWN(COUNTA(C23:E23)/2,0)</f>
        <v>1</v>
      </c>
    </row>
    <row r="24" spans="1:12" ht="18.75" customHeight="1">
      <c r="A24" s="154"/>
      <c r="B24" s="32"/>
      <c r="C24" s="699" t="s">
        <v>520</v>
      </c>
      <c r="D24" s="699"/>
      <c r="E24" s="373">
        <v>42648</v>
      </c>
      <c r="F24" s="208">
        <f>IF(E24="","",(DATEDIF(E24,申請書!$AJ$1,"Y")))</f>
        <v>5</v>
      </c>
      <c r="G24" s="700" t="s">
        <v>521</v>
      </c>
      <c r="H24" s="477"/>
      <c r="I24" s="477"/>
      <c r="J24" s="477"/>
      <c r="K24" s="144"/>
      <c r="L24">
        <f t="shared" si="1"/>
        <v>1</v>
      </c>
    </row>
    <row r="25" spans="1:12" ht="18.75" customHeight="1">
      <c r="A25" s="154"/>
      <c r="B25" s="146"/>
      <c r="C25" s="699" t="s">
        <v>520</v>
      </c>
      <c r="D25" s="699"/>
      <c r="E25" s="373">
        <v>42918</v>
      </c>
      <c r="F25" s="208">
        <f>IF(E25="","",(DATEDIF(E25,申請書!$AJ$1,"Y")))</f>
        <v>4</v>
      </c>
      <c r="G25" s="700" t="s">
        <v>522</v>
      </c>
      <c r="H25" s="477"/>
      <c r="I25" s="477"/>
      <c r="J25" s="477"/>
      <c r="K25" s="144"/>
      <c r="L25">
        <f t="shared" si="1"/>
        <v>1</v>
      </c>
    </row>
    <row r="26" spans="1:12" ht="18.75" customHeight="1">
      <c r="A26" s="154"/>
      <c r="B26" s="144"/>
      <c r="C26" s="699" t="s">
        <v>520</v>
      </c>
      <c r="D26" s="699"/>
      <c r="E26" s="373">
        <v>42919</v>
      </c>
      <c r="F26" s="208">
        <f>IF(E26="","",(DATEDIF(E26,申請書!$AJ$1,"Y")))</f>
        <v>4</v>
      </c>
      <c r="G26" s="700" t="s">
        <v>523</v>
      </c>
      <c r="H26" s="477"/>
      <c r="I26" s="477"/>
      <c r="J26" s="477"/>
      <c r="K26" s="144"/>
      <c r="L26">
        <f t="shared" si="1"/>
        <v>1</v>
      </c>
    </row>
    <row r="27" spans="1:12" ht="18.75" customHeight="1">
      <c r="A27" s="154"/>
      <c r="B27" s="144"/>
      <c r="C27" s="699" t="s">
        <v>520</v>
      </c>
      <c r="D27" s="699"/>
      <c r="E27" s="373">
        <v>42920</v>
      </c>
      <c r="F27" s="208">
        <f>IF(E27="","",(DATEDIF(E27,申請書!$AJ$1,"Y")))</f>
        <v>4</v>
      </c>
      <c r="G27" s="700" t="s">
        <v>521</v>
      </c>
      <c r="H27" s="477"/>
      <c r="I27" s="477"/>
      <c r="J27" s="477"/>
      <c r="K27" s="144"/>
      <c r="L27">
        <f t="shared" si="1"/>
        <v>1</v>
      </c>
    </row>
    <row r="28" spans="1:12" ht="18.75" customHeight="1">
      <c r="A28" s="154"/>
      <c r="B28" s="144"/>
      <c r="C28" s="699" t="s">
        <v>520</v>
      </c>
      <c r="D28" s="699"/>
      <c r="E28" s="373">
        <v>42921</v>
      </c>
      <c r="F28" s="208">
        <f>IF(E28="","",(DATEDIF(E28,申請書!$AJ$1,"Y")))</f>
        <v>4</v>
      </c>
      <c r="G28" s="700" t="s">
        <v>521</v>
      </c>
      <c r="H28" s="477"/>
      <c r="I28" s="477"/>
      <c r="J28" s="477"/>
      <c r="K28" s="144"/>
      <c r="L28">
        <f t="shared" si="1"/>
        <v>1</v>
      </c>
    </row>
    <row r="29" spans="1:12" ht="18.75" customHeight="1">
      <c r="A29" s="154"/>
      <c r="B29" s="144"/>
      <c r="C29" s="699" t="s">
        <v>520</v>
      </c>
      <c r="D29" s="699"/>
      <c r="E29" s="373">
        <v>43242</v>
      </c>
      <c r="F29" s="208">
        <f>IF(E29="","",(DATEDIF(E29,申請書!$AJ$1,"Y")))</f>
        <v>3</v>
      </c>
      <c r="G29" s="700" t="s">
        <v>521</v>
      </c>
      <c r="H29" s="477"/>
      <c r="I29" s="477"/>
      <c r="J29" s="477"/>
      <c r="K29" s="144"/>
      <c r="L29">
        <f t="shared" si="1"/>
        <v>1</v>
      </c>
    </row>
    <row r="30" spans="1:12" ht="18.75" customHeight="1">
      <c r="A30" s="154"/>
      <c r="B30" s="144"/>
      <c r="C30" s="699" t="s">
        <v>520</v>
      </c>
      <c r="D30" s="699"/>
      <c r="E30" s="373">
        <v>43803</v>
      </c>
      <c r="F30" s="208">
        <f>IF(E30="","",(DATEDIF(E30,申請書!$AJ$1,"Y")))</f>
        <v>2</v>
      </c>
      <c r="G30" s="700" t="s">
        <v>521</v>
      </c>
      <c r="H30" s="477"/>
      <c r="I30" s="477"/>
      <c r="J30" s="477"/>
      <c r="K30" s="144"/>
      <c r="L30">
        <f t="shared" si="1"/>
        <v>1</v>
      </c>
    </row>
    <row r="31" spans="1:12" ht="18.75" customHeight="1">
      <c r="A31" s="154"/>
      <c r="B31" s="144"/>
      <c r="C31" s="699"/>
      <c r="D31" s="699"/>
      <c r="E31" s="148"/>
      <c r="F31" s="208" t="str">
        <f>IF(E31="","",(DATEDIF(E31,申請書!$AJ$1,"Y")))</f>
        <v/>
      </c>
      <c r="G31" s="700"/>
      <c r="H31" s="477"/>
      <c r="I31" s="477"/>
      <c r="J31" s="477"/>
      <c r="K31" s="144"/>
      <c r="L31">
        <f t="shared" si="1"/>
        <v>0</v>
      </c>
    </row>
    <row r="32" spans="1:12" ht="18.75" customHeight="1">
      <c r="A32" s="154"/>
      <c r="B32" s="144"/>
      <c r="C32" s="706"/>
      <c r="D32" s="706"/>
      <c r="E32" s="148"/>
      <c r="F32" s="208" t="str">
        <f>IF(E32="","",(DATEDIF(E32,申請書!$AJ$1,"Y")))</f>
        <v/>
      </c>
      <c r="G32" s="700"/>
      <c r="H32" s="477"/>
      <c r="I32" s="477"/>
      <c r="J32" s="477"/>
      <c r="K32" s="144"/>
      <c r="L32">
        <f t="shared" si="1"/>
        <v>0</v>
      </c>
    </row>
    <row r="33" spans="1:12" ht="18.75" customHeight="1">
      <c r="A33" s="154"/>
      <c r="B33" s="144"/>
      <c r="C33" s="706"/>
      <c r="D33" s="706"/>
      <c r="E33" s="148"/>
      <c r="F33" s="208" t="str">
        <f>IF(E33="","",(DATEDIF(E33,申請書!$AJ$1,"Y")))</f>
        <v/>
      </c>
      <c r="G33" s="700"/>
      <c r="H33" s="477"/>
      <c r="I33" s="477"/>
      <c r="J33" s="477"/>
      <c r="K33" s="144"/>
      <c r="L33">
        <f t="shared" si="1"/>
        <v>0</v>
      </c>
    </row>
    <row r="34" spans="1:12" ht="18.75" customHeight="1">
      <c r="A34" s="154"/>
      <c r="B34" s="144"/>
      <c r="C34" s="706"/>
      <c r="D34" s="706"/>
      <c r="E34" s="148"/>
      <c r="F34" s="208" t="str">
        <f>IF(E34="","",(DATEDIF(E34,申請書!$AJ$1,"Y")))</f>
        <v/>
      </c>
      <c r="G34" s="700"/>
      <c r="H34" s="477"/>
      <c r="I34" s="477"/>
      <c r="J34" s="477"/>
      <c r="K34" s="144"/>
      <c r="L34">
        <f t="shared" si="1"/>
        <v>0</v>
      </c>
    </row>
    <row r="35" spans="1:12" ht="18.75" customHeight="1">
      <c r="A35" s="154"/>
      <c r="B35" s="144"/>
      <c r="C35" s="699"/>
      <c r="D35" s="699"/>
      <c r="E35" s="148"/>
      <c r="F35" s="208" t="str">
        <f>IF(E35="","",(DATEDIF(E35,申請書!$AJ$1,"Y")))</f>
        <v/>
      </c>
      <c r="G35" s="700"/>
      <c r="H35" s="477"/>
      <c r="I35" s="477"/>
      <c r="J35" s="477"/>
      <c r="K35" s="144"/>
      <c r="L35">
        <f t="shared" si="1"/>
        <v>0</v>
      </c>
    </row>
    <row r="36" spans="1:12" ht="18.75" customHeight="1">
      <c r="A36" s="154"/>
      <c r="B36" s="144"/>
      <c r="C36" s="699"/>
      <c r="D36" s="699"/>
      <c r="E36" s="148"/>
      <c r="F36" s="208" t="str">
        <f>IF(E36="","",(DATEDIF(E36,申請書!$AJ$1,"Y")))</f>
        <v/>
      </c>
      <c r="G36" s="700"/>
      <c r="H36" s="477"/>
      <c r="I36" s="477"/>
      <c r="J36" s="477"/>
      <c r="K36" s="144"/>
      <c r="L36">
        <f t="shared" si="1"/>
        <v>0</v>
      </c>
    </row>
    <row r="37" spans="1:12" ht="18.75" customHeight="1">
      <c r="A37" s="154"/>
      <c r="B37" s="701" t="s">
        <v>310</v>
      </c>
      <c r="C37" s="702"/>
      <c r="D37" s="702"/>
      <c r="E37" s="702"/>
      <c r="F37" s="702"/>
      <c r="G37" s="702"/>
      <c r="H37" s="702"/>
      <c r="I37" s="702"/>
      <c r="J37" s="703"/>
      <c r="K37" s="144"/>
    </row>
    <row r="38" spans="1:12" ht="18.75" customHeight="1">
      <c r="A38" s="141"/>
      <c r="B38" s="704"/>
      <c r="C38" s="704"/>
      <c r="D38" s="704"/>
      <c r="E38" s="704"/>
      <c r="F38" s="704"/>
      <c r="G38" s="704"/>
      <c r="H38" s="704"/>
      <c r="I38" s="704"/>
      <c r="J38" s="705"/>
      <c r="K38" s="144"/>
    </row>
    <row r="39" spans="1:12" ht="18.75" customHeight="1">
      <c r="A39" s="144"/>
      <c r="B39" s="144"/>
      <c r="C39" s="145"/>
      <c r="D39" s="145"/>
      <c r="E39" s="145"/>
      <c r="F39" s="145"/>
      <c r="G39" s="145"/>
      <c r="H39" s="145"/>
      <c r="I39" s="145"/>
      <c r="J39" s="145"/>
      <c r="K39" s="144"/>
    </row>
    <row r="40" spans="1:12" ht="18.75" customHeight="1">
      <c r="A40" s="144"/>
      <c r="B40" s="144"/>
      <c r="C40" s="144"/>
      <c r="D40" s="144"/>
      <c r="E40" s="144"/>
      <c r="F40" s="144"/>
      <c r="G40" s="144"/>
      <c r="H40" s="144"/>
      <c r="I40" s="144"/>
      <c r="J40" s="144"/>
      <c r="K40" s="144"/>
    </row>
  </sheetData>
  <mergeCells count="51">
    <mergeCell ref="C15:D15"/>
    <mergeCell ref="G14:J14"/>
    <mergeCell ref="H1:J1"/>
    <mergeCell ref="B3:J3"/>
    <mergeCell ref="A5:B5"/>
    <mergeCell ref="C5:E5"/>
    <mergeCell ref="H7:H8"/>
    <mergeCell ref="I7:J8"/>
    <mergeCell ref="B13:E13"/>
    <mergeCell ref="G15:J15"/>
    <mergeCell ref="C14:D14"/>
    <mergeCell ref="G16:J16"/>
    <mergeCell ref="G17:J17"/>
    <mergeCell ref="C32:D32"/>
    <mergeCell ref="G32:J32"/>
    <mergeCell ref="C19:D19"/>
    <mergeCell ref="G19:J19"/>
    <mergeCell ref="B21:E21"/>
    <mergeCell ref="C22:D22"/>
    <mergeCell ref="G22:J22"/>
    <mergeCell ref="G18:J18"/>
    <mergeCell ref="C16:D16"/>
    <mergeCell ref="C17:D17"/>
    <mergeCell ref="C18:D18"/>
    <mergeCell ref="C33:D33"/>
    <mergeCell ref="G33:J33"/>
    <mergeCell ref="G24:J24"/>
    <mergeCell ref="C25:D25"/>
    <mergeCell ref="G25:J25"/>
    <mergeCell ref="C29:D29"/>
    <mergeCell ref="G29:J29"/>
    <mergeCell ref="C30:D30"/>
    <mergeCell ref="G30:J30"/>
    <mergeCell ref="C31:D31"/>
    <mergeCell ref="G31:J31"/>
    <mergeCell ref="C36:D36"/>
    <mergeCell ref="G36:J36"/>
    <mergeCell ref="B37:J38"/>
    <mergeCell ref="C23:D23"/>
    <mergeCell ref="G23:J23"/>
    <mergeCell ref="C24:D24"/>
    <mergeCell ref="C35:D35"/>
    <mergeCell ref="G35:J35"/>
    <mergeCell ref="C26:D26"/>
    <mergeCell ref="G26:J26"/>
    <mergeCell ref="C27:D27"/>
    <mergeCell ref="G27:J27"/>
    <mergeCell ref="C28:D28"/>
    <mergeCell ref="G28:J28"/>
    <mergeCell ref="C34:D34"/>
    <mergeCell ref="G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801" r:id="rId4" name="Check Box 9">
              <controlPr defaultSize="0" autoFill="0" autoLine="0" autoPict="0">
                <anchor moveWithCells="1">
                  <from>
                    <xdr:col>5</xdr:col>
                    <xdr:colOff>228600</xdr:colOff>
                    <xdr:row>8</xdr:row>
                    <xdr:rowOff>66675</xdr:rowOff>
                  </from>
                  <to>
                    <xdr:col>5</xdr:col>
                    <xdr:colOff>533400</xdr:colOff>
                    <xdr:row>10</xdr:row>
                    <xdr:rowOff>28575</xdr:rowOff>
                  </to>
                </anchor>
              </controlPr>
            </control>
          </mc:Choice>
        </mc:AlternateContent>
        <mc:AlternateContent xmlns:mc="http://schemas.openxmlformats.org/markup-compatibility/2006">
          <mc:Choice Requires="x14">
            <control shapeId="33803" r:id="rId5" name="Check Box 11">
              <controlPr defaultSize="0" autoFill="0" autoLine="0" autoPict="0">
                <anchor moveWithCells="1">
                  <from>
                    <xdr:col>7</xdr:col>
                    <xdr:colOff>238125</xdr:colOff>
                    <xdr:row>8</xdr:row>
                    <xdr:rowOff>66675</xdr:rowOff>
                  </from>
                  <to>
                    <xdr:col>7</xdr:col>
                    <xdr:colOff>542925</xdr:colOff>
                    <xdr:row>10</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9"/>
  <sheetViews>
    <sheetView view="pageBreakPreview" topLeftCell="A16" zoomScaleNormal="100" zoomScaleSheetLayoutView="100" workbookViewId="0">
      <selection activeCell="L21" sqref="L21"/>
    </sheetView>
  </sheetViews>
  <sheetFormatPr defaultRowHeight="18.75"/>
  <cols>
    <col min="1" max="1" width="2.625" customWidth="1"/>
    <col min="2" max="2" width="7.375" customWidth="1"/>
    <col min="10" max="10" width="11.875" customWidth="1"/>
    <col min="11" max="11" width="0.75" hidden="1" customWidth="1"/>
  </cols>
  <sheetData>
    <row r="1" spans="1:17">
      <c r="H1" s="469" t="str">
        <f>"令和"&amp;申請書!$V$6&amp;"年"&amp;申請書!$X$6&amp;"月"&amp;申請書!$AA$6&amp;"日"</f>
        <v>令和4年12月1日</v>
      </c>
      <c r="I1" s="469"/>
      <c r="J1" s="469"/>
      <c r="M1" s="109" t="s">
        <v>188</v>
      </c>
    </row>
    <row r="2" spans="1:17" ht="4.5" customHeight="1"/>
    <row r="3" spans="1:17" ht="24">
      <c r="B3" s="470" t="s">
        <v>313</v>
      </c>
      <c r="C3" s="399"/>
      <c r="D3" s="399"/>
      <c r="E3" s="399"/>
      <c r="F3" s="399"/>
      <c r="G3" s="399"/>
      <c r="H3" s="399"/>
      <c r="I3" s="399"/>
      <c r="J3" s="399"/>
    </row>
    <row r="4" spans="1:17" ht="3.75" customHeight="1">
      <c r="A4" s="25"/>
      <c r="B4" s="25"/>
    </row>
    <row r="5" spans="1:17" ht="24" customHeight="1">
      <c r="A5" s="445" t="s">
        <v>9</v>
      </c>
      <c r="B5" s="446"/>
      <c r="C5" s="471" t="str">
        <f>申請書!$O$22</f>
        <v>記載例認定こども園</v>
      </c>
      <c r="D5" s="472"/>
      <c r="E5" s="473"/>
      <c r="F5" s="14"/>
      <c r="G5" s="376"/>
      <c r="H5" s="376"/>
      <c r="I5" s="376"/>
      <c r="J5" s="376"/>
      <c r="K5" s="6"/>
    </row>
    <row r="6" spans="1:17" ht="25.5" customHeight="1" thickBot="1">
      <c r="C6" s="19"/>
    </row>
    <row r="7" spans="1:17" ht="25.5" customHeight="1" thickBot="1">
      <c r="B7" s="723" t="s">
        <v>576</v>
      </c>
      <c r="C7" s="637"/>
      <c r="D7" s="637"/>
      <c r="E7" s="637"/>
      <c r="F7" s="637"/>
      <c r="G7" s="637"/>
      <c r="H7" s="637"/>
      <c r="I7" s="724" t="str">
        <f>IF(AND($P$8=1,$P$9=1),"減算無し",IF(AND($P$8=0,$P$9=0),"1号・2.3号減算",IF(AND($P$8=0,$P$9=1),"１号減算","２・３号減算")))</f>
        <v>減算無し</v>
      </c>
      <c r="J7" s="725"/>
    </row>
    <row r="8" spans="1:17" ht="25.5" customHeight="1">
      <c r="A8" s="199">
        <v>1</v>
      </c>
      <c r="B8" s="200" t="s">
        <v>283</v>
      </c>
      <c r="C8" s="19"/>
      <c r="D8" s="14"/>
      <c r="L8" s="358"/>
      <c r="O8" t="s">
        <v>134</v>
      </c>
      <c r="P8">
        <f>IF(AND(L9=TRUE,L10=TRUE,$Q$8&gt;1),1,0)</f>
        <v>1</v>
      </c>
      <c r="Q8">
        <f>COUNTIF($L$14:$L$22,TRUE)</f>
        <v>3</v>
      </c>
    </row>
    <row r="9" spans="1:17" ht="18.75" customHeight="1">
      <c r="A9" s="69"/>
      <c r="B9" s="445" t="s">
        <v>284</v>
      </c>
      <c r="C9" s="447"/>
      <c r="D9" s="447"/>
      <c r="E9" s="196"/>
      <c r="F9" s="139" t="s">
        <v>200</v>
      </c>
      <c r="G9" s="16"/>
      <c r="H9" s="16"/>
      <c r="I9" s="347"/>
      <c r="J9" s="140" t="s">
        <v>201</v>
      </c>
      <c r="K9" s="144"/>
      <c r="L9" s="358" t="b">
        <v>1</v>
      </c>
      <c r="O9" t="s">
        <v>314</v>
      </c>
      <c r="P9">
        <f>IF(AND(L24=TRUE,L25=TRUE,$Q$9&gt;1),1,0)</f>
        <v>1</v>
      </c>
      <c r="Q9">
        <f>COUNTIF($L$29:$L$36,TRUE)</f>
        <v>3</v>
      </c>
    </row>
    <row r="10" spans="1:17" ht="18.75" customHeight="1">
      <c r="A10" s="144"/>
      <c r="B10" s="152" t="s">
        <v>285</v>
      </c>
      <c r="C10" s="63"/>
      <c r="D10" s="63"/>
      <c r="E10" s="197"/>
      <c r="F10" s="149" t="s">
        <v>200</v>
      </c>
      <c r="G10" s="197"/>
      <c r="H10" s="149" t="s">
        <v>286</v>
      </c>
      <c r="I10" s="197"/>
      <c r="J10" s="150" t="s">
        <v>201</v>
      </c>
      <c r="K10" s="144"/>
      <c r="L10" s="358" t="b">
        <v>1</v>
      </c>
    </row>
    <row r="11" spans="1:17" ht="18.75" customHeight="1">
      <c r="A11" s="144"/>
      <c r="B11" s="141"/>
      <c r="C11" s="155"/>
      <c r="D11" s="155"/>
      <c r="E11" s="142"/>
      <c r="F11" s="142"/>
      <c r="G11" s="198"/>
      <c r="H11" s="142" t="s">
        <v>287</v>
      </c>
      <c r="I11" s="142"/>
      <c r="J11" s="143"/>
      <c r="K11" s="144"/>
      <c r="L11" s="358"/>
    </row>
    <row r="12" spans="1:17" ht="18.75" customHeight="1">
      <c r="A12" s="144"/>
      <c r="B12" s="147" t="s">
        <v>288</v>
      </c>
      <c r="C12" s="144"/>
      <c r="D12" s="144"/>
      <c r="E12" s="144"/>
      <c r="F12" s="144"/>
      <c r="G12" s="144"/>
      <c r="H12" s="144"/>
      <c r="I12" s="144"/>
      <c r="J12" s="144"/>
      <c r="K12" s="144"/>
      <c r="L12" s="350"/>
    </row>
    <row r="13" spans="1:17" ht="123" customHeight="1">
      <c r="A13" s="144"/>
      <c r="B13" s="721"/>
      <c r="C13" s="714" t="s">
        <v>291</v>
      </c>
      <c r="D13" s="714"/>
      <c r="E13" s="714"/>
      <c r="F13" s="714"/>
      <c r="G13" s="714"/>
      <c r="H13" s="714"/>
      <c r="I13" s="714"/>
      <c r="J13" s="715"/>
      <c r="K13" s="144"/>
      <c r="L13" s="350"/>
    </row>
    <row r="14" spans="1:17" ht="18.75" customHeight="1">
      <c r="A14" s="144"/>
      <c r="B14" s="722"/>
      <c r="C14" s="201"/>
      <c r="D14" s="142"/>
      <c r="E14" s="157">
        <f>申請書!$O$20</f>
        <v>4</v>
      </c>
      <c r="F14" s="142" t="s">
        <v>289</v>
      </c>
      <c r="G14" s="202"/>
      <c r="H14" s="202"/>
      <c r="I14" s="203">
        <v>30</v>
      </c>
      <c r="J14" s="143" t="s">
        <v>290</v>
      </c>
      <c r="K14" s="144"/>
      <c r="L14" s="358" t="b">
        <v>1</v>
      </c>
    </row>
    <row r="15" spans="1:17" ht="96.75" customHeight="1">
      <c r="A15" s="144"/>
      <c r="B15" s="721"/>
      <c r="C15" s="714" t="s">
        <v>299</v>
      </c>
      <c r="D15" s="714"/>
      <c r="E15" s="714"/>
      <c r="F15" s="714"/>
      <c r="G15" s="714"/>
      <c r="H15" s="714"/>
      <c r="I15" s="714"/>
      <c r="J15" s="715"/>
      <c r="K15" s="144"/>
      <c r="L15" s="350"/>
    </row>
    <row r="16" spans="1:17" ht="18.75" customHeight="1">
      <c r="A16" s="144"/>
      <c r="B16" s="722"/>
      <c r="C16" s="201"/>
      <c r="D16" s="142"/>
      <c r="E16" s="157">
        <f>申請書!$O$20</f>
        <v>4</v>
      </c>
      <c r="F16" s="142" t="s">
        <v>289</v>
      </c>
      <c r="G16" s="202"/>
      <c r="H16" s="202"/>
      <c r="I16" s="203"/>
      <c r="J16" s="143" t="s">
        <v>290</v>
      </c>
      <c r="K16" s="144"/>
      <c r="L16" s="358" t="b">
        <v>0</v>
      </c>
    </row>
    <row r="17" spans="1:12" ht="39" customHeight="1">
      <c r="A17" s="144"/>
      <c r="B17" s="721"/>
      <c r="C17" s="714" t="s">
        <v>292</v>
      </c>
      <c r="D17" s="714"/>
      <c r="E17" s="714"/>
      <c r="F17" s="714"/>
      <c r="G17" s="714"/>
      <c r="H17" s="714"/>
      <c r="I17" s="714"/>
      <c r="J17" s="715"/>
      <c r="K17" s="144"/>
      <c r="L17" s="358"/>
    </row>
    <row r="18" spans="1:12" ht="18.75" customHeight="1">
      <c r="A18" s="144"/>
      <c r="B18" s="722"/>
      <c r="C18" s="201"/>
      <c r="D18" s="142"/>
      <c r="E18" s="157">
        <f>申請書!$O$20</f>
        <v>4</v>
      </c>
      <c r="F18" s="142" t="s">
        <v>289</v>
      </c>
      <c r="G18" s="202"/>
      <c r="H18" s="202"/>
      <c r="I18" s="203"/>
      <c r="J18" s="143" t="s">
        <v>290</v>
      </c>
      <c r="K18" s="144"/>
      <c r="L18" s="358" t="b">
        <v>0</v>
      </c>
    </row>
    <row r="19" spans="1:12" ht="53.25" customHeight="1">
      <c r="A19" s="144"/>
      <c r="B19" s="721"/>
      <c r="C19" s="714" t="s">
        <v>298</v>
      </c>
      <c r="D19" s="714"/>
      <c r="E19" s="714"/>
      <c r="F19" s="714"/>
      <c r="G19" s="714"/>
      <c r="H19" s="714"/>
      <c r="I19" s="714"/>
      <c r="J19" s="715"/>
      <c r="K19" s="144"/>
      <c r="L19" s="351" t="s">
        <v>300</v>
      </c>
    </row>
    <row r="20" spans="1:12" ht="18.75" customHeight="1">
      <c r="A20" s="144"/>
      <c r="B20" s="722"/>
      <c r="C20" s="201"/>
      <c r="D20" s="142"/>
      <c r="E20" s="157">
        <f>申請書!$O$20</f>
        <v>4</v>
      </c>
      <c r="F20" s="142" t="s">
        <v>289</v>
      </c>
      <c r="G20" s="202"/>
      <c r="H20" s="202"/>
      <c r="I20" s="212">
        <f>IF(療育支援加算!$M$13=0,"",療育支援加算!$M$13)</f>
        <v>11</v>
      </c>
      <c r="J20" s="143" t="s">
        <v>290</v>
      </c>
      <c r="K20" s="144"/>
      <c r="L20" s="358" t="b">
        <v>1</v>
      </c>
    </row>
    <row r="21" spans="1:12" ht="129.75" customHeight="1">
      <c r="A21" s="144"/>
      <c r="B21" s="204"/>
      <c r="C21" s="719" t="s">
        <v>293</v>
      </c>
      <c r="D21" s="719"/>
      <c r="E21" s="719"/>
      <c r="F21" s="719"/>
      <c r="G21" s="719"/>
      <c r="H21" s="719"/>
      <c r="I21" s="719"/>
      <c r="J21" s="720"/>
      <c r="K21" s="144"/>
      <c r="L21" s="351" t="s">
        <v>403</v>
      </c>
    </row>
    <row r="22" spans="1:12" ht="19.5" customHeight="1">
      <c r="A22" s="144"/>
      <c r="B22" s="207"/>
      <c r="C22" s="206"/>
      <c r="D22" s="206"/>
      <c r="E22" s="206"/>
      <c r="F22" s="206"/>
      <c r="G22" s="206"/>
      <c r="H22" s="206"/>
      <c r="I22" s="206"/>
      <c r="J22" s="206"/>
      <c r="K22" s="144"/>
      <c r="L22" s="358" t="b">
        <v>1</v>
      </c>
    </row>
    <row r="23" spans="1:12" ht="18.75" customHeight="1">
      <c r="A23" s="199">
        <v>2</v>
      </c>
      <c r="B23" s="200" t="s">
        <v>294</v>
      </c>
      <c r="C23" s="19"/>
      <c r="D23" s="14"/>
      <c r="K23" s="144"/>
      <c r="L23" s="358"/>
    </row>
    <row r="24" spans="1:12" ht="18.75" customHeight="1">
      <c r="A24" s="69"/>
      <c r="B24" s="445" t="s">
        <v>284</v>
      </c>
      <c r="C24" s="447"/>
      <c r="D24" s="447"/>
      <c r="E24" s="196"/>
      <c r="F24" s="139" t="s">
        <v>200</v>
      </c>
      <c r="G24" s="16"/>
      <c r="H24" s="16"/>
      <c r="I24" s="196"/>
      <c r="J24" s="140" t="s">
        <v>201</v>
      </c>
      <c r="K24" s="144"/>
      <c r="L24" s="358" t="b">
        <v>1</v>
      </c>
    </row>
    <row r="25" spans="1:12" ht="18.75" customHeight="1">
      <c r="A25" s="144"/>
      <c r="B25" s="152" t="s">
        <v>285</v>
      </c>
      <c r="C25" s="63"/>
      <c r="D25" s="63"/>
      <c r="E25" s="197"/>
      <c r="F25" s="149" t="s">
        <v>200</v>
      </c>
      <c r="G25" s="197"/>
      <c r="H25" s="149" t="s">
        <v>286</v>
      </c>
      <c r="I25" s="197"/>
      <c r="J25" s="150" t="s">
        <v>201</v>
      </c>
      <c r="K25" s="144"/>
      <c r="L25" s="358" t="b">
        <v>1</v>
      </c>
    </row>
    <row r="26" spans="1:12" ht="18.75" customHeight="1">
      <c r="A26" s="144"/>
      <c r="B26" s="141"/>
      <c r="C26" s="155"/>
      <c r="D26" s="155"/>
      <c r="E26" s="142"/>
      <c r="F26" s="142"/>
      <c r="G26" s="198"/>
      <c r="H26" s="142" t="s">
        <v>287</v>
      </c>
      <c r="I26" s="142"/>
      <c r="J26" s="143"/>
      <c r="K26" s="144"/>
      <c r="L26" s="358"/>
    </row>
    <row r="27" spans="1:12" ht="18.75" customHeight="1">
      <c r="A27" s="144"/>
      <c r="B27" s="147" t="s">
        <v>288</v>
      </c>
      <c r="C27" s="144"/>
      <c r="D27" s="144"/>
      <c r="E27" s="144"/>
      <c r="F27" s="144"/>
      <c r="G27" s="144"/>
      <c r="H27" s="144"/>
      <c r="I27" s="144"/>
      <c r="J27" s="144"/>
      <c r="K27" s="144"/>
      <c r="L27" s="350"/>
    </row>
    <row r="28" spans="1:12" ht="56.25" customHeight="1">
      <c r="A28" s="144"/>
      <c r="B28" s="721"/>
      <c r="C28" s="714" t="s">
        <v>295</v>
      </c>
      <c r="D28" s="714"/>
      <c r="E28" s="714"/>
      <c r="F28" s="714"/>
      <c r="G28" s="714"/>
      <c r="H28" s="714"/>
      <c r="I28" s="714"/>
      <c r="J28" s="715"/>
      <c r="K28" s="144"/>
      <c r="L28" s="358"/>
    </row>
    <row r="29" spans="1:12" ht="18.75" customHeight="1">
      <c r="A29" s="144"/>
      <c r="B29" s="722"/>
      <c r="C29" s="201"/>
      <c r="D29" s="142"/>
      <c r="E29" s="157">
        <f>申請書!$O$20</f>
        <v>4</v>
      </c>
      <c r="F29" s="142" t="s">
        <v>289</v>
      </c>
      <c r="G29" s="202"/>
      <c r="H29" s="202"/>
      <c r="I29" s="203">
        <v>30</v>
      </c>
      <c r="J29" s="143" t="s">
        <v>290</v>
      </c>
      <c r="K29" s="144"/>
      <c r="L29" s="358" t="b">
        <v>1</v>
      </c>
    </row>
    <row r="30" spans="1:12" ht="150" customHeight="1">
      <c r="A30" s="144"/>
      <c r="B30" s="716"/>
      <c r="C30" s="714" t="s">
        <v>398</v>
      </c>
      <c r="D30" s="714"/>
      <c r="E30" s="714"/>
      <c r="F30" s="714"/>
      <c r="G30" s="714"/>
      <c r="H30" s="714"/>
      <c r="I30" s="714"/>
      <c r="J30" s="715"/>
      <c r="K30" s="144"/>
      <c r="L30" s="358"/>
    </row>
    <row r="31" spans="1:12" ht="18.75" customHeight="1">
      <c r="A31" s="144"/>
      <c r="B31" s="717"/>
      <c r="C31" s="201"/>
      <c r="D31" s="142"/>
      <c r="E31" s="157">
        <f>申請書!$O$20</f>
        <v>4</v>
      </c>
      <c r="F31" s="142" t="s">
        <v>289</v>
      </c>
      <c r="G31" s="202"/>
      <c r="H31" s="202"/>
      <c r="I31" s="212" t="str">
        <f>IF($I$16="","",$I$16)</f>
        <v/>
      </c>
      <c r="J31" s="143" t="s">
        <v>290</v>
      </c>
      <c r="K31" s="144"/>
      <c r="L31" s="358" t="b">
        <f>L16</f>
        <v>0</v>
      </c>
    </row>
    <row r="32" spans="1:12" ht="36" customHeight="1">
      <c r="A32" s="144"/>
      <c r="B32" s="205"/>
      <c r="C32" s="719" t="s">
        <v>296</v>
      </c>
      <c r="D32" s="719"/>
      <c r="E32" s="719"/>
      <c r="F32" s="719"/>
      <c r="G32" s="719"/>
      <c r="H32" s="719"/>
      <c r="I32" s="719"/>
      <c r="J32" s="720"/>
      <c r="K32" s="144"/>
      <c r="L32" s="358" t="b">
        <v>0</v>
      </c>
    </row>
    <row r="33" spans="1:12" ht="38.25" customHeight="1">
      <c r="A33" s="144"/>
      <c r="B33" s="721"/>
      <c r="C33" s="714" t="s">
        <v>297</v>
      </c>
      <c r="D33" s="714"/>
      <c r="E33" s="714"/>
      <c r="F33" s="714"/>
      <c r="G33" s="714"/>
      <c r="H33" s="714"/>
      <c r="I33" s="714"/>
      <c r="J33" s="715"/>
      <c r="K33" s="144"/>
      <c r="L33" s="358"/>
    </row>
    <row r="34" spans="1:12" ht="18.75" customHeight="1">
      <c r="A34" s="144"/>
      <c r="B34" s="722"/>
      <c r="C34" s="201"/>
      <c r="D34" s="142"/>
      <c r="E34" s="157">
        <f>申請書!$O$20</f>
        <v>4</v>
      </c>
      <c r="F34" s="142" t="s">
        <v>289</v>
      </c>
      <c r="G34" s="202"/>
      <c r="H34" s="202"/>
      <c r="I34" s="203">
        <v>6</v>
      </c>
      <c r="J34" s="143" t="s">
        <v>290</v>
      </c>
      <c r="K34" s="144"/>
      <c r="L34" s="358" t="b">
        <v>1</v>
      </c>
    </row>
    <row r="35" spans="1:12" ht="56.25" customHeight="1">
      <c r="A35" s="144"/>
      <c r="B35" s="716"/>
      <c r="C35" s="714" t="s">
        <v>397</v>
      </c>
      <c r="D35" s="714"/>
      <c r="E35" s="714"/>
      <c r="F35" s="714"/>
      <c r="G35" s="714"/>
      <c r="H35" s="714"/>
      <c r="I35" s="714"/>
      <c r="J35" s="715"/>
      <c r="K35" s="144"/>
      <c r="L35" s="358"/>
    </row>
    <row r="36" spans="1:12" ht="18.75" customHeight="1">
      <c r="A36" s="144"/>
      <c r="B36" s="717"/>
      <c r="C36" s="201"/>
      <c r="D36" s="142"/>
      <c r="E36" s="157">
        <f>申請書!$O$20</f>
        <v>4</v>
      </c>
      <c r="F36" s="142" t="s">
        <v>289</v>
      </c>
      <c r="G36" s="202"/>
      <c r="H36" s="202"/>
      <c r="I36" s="212">
        <f>IF(療育支援加算!$M$13=0,"",療育支援加算!$M$13)</f>
        <v>11</v>
      </c>
      <c r="J36" s="143" t="s">
        <v>290</v>
      </c>
      <c r="K36" s="144"/>
      <c r="L36" s="358" t="b">
        <f>L20</f>
        <v>1</v>
      </c>
    </row>
    <row r="37" spans="1:12" ht="18.75" customHeight="1">
      <c r="A37" s="144"/>
      <c r="B37" s="586" t="s">
        <v>310</v>
      </c>
      <c r="C37" s="718"/>
      <c r="D37" s="718"/>
      <c r="E37" s="718"/>
      <c r="F37" s="718"/>
      <c r="G37" s="718"/>
      <c r="H37" s="718"/>
      <c r="I37" s="718"/>
      <c r="J37" s="718"/>
      <c r="K37" s="144"/>
      <c r="L37" s="358"/>
    </row>
    <row r="38" spans="1:12" ht="18.75" customHeight="1">
      <c r="A38" s="144"/>
      <c r="B38" s="718"/>
      <c r="C38" s="718"/>
      <c r="D38" s="718"/>
      <c r="E38" s="718"/>
      <c r="F38" s="718"/>
      <c r="G38" s="718"/>
      <c r="H38" s="718"/>
      <c r="I38" s="718"/>
      <c r="J38" s="718"/>
      <c r="K38" s="144"/>
      <c r="L38" s="358"/>
    </row>
    <row r="39" spans="1:12" ht="18.75" customHeight="1">
      <c r="A39" s="144"/>
      <c r="B39" s="144"/>
      <c r="C39" s="144"/>
      <c r="D39" s="144"/>
      <c r="E39" s="144"/>
      <c r="F39" s="144"/>
      <c r="G39" s="144"/>
      <c r="H39" s="144"/>
      <c r="I39" s="144"/>
      <c r="J39" s="144"/>
      <c r="K39" s="144"/>
      <c r="L39" s="358"/>
    </row>
  </sheetData>
  <mergeCells count="27">
    <mergeCell ref="H1:J1"/>
    <mergeCell ref="B3:J3"/>
    <mergeCell ref="A5:B5"/>
    <mergeCell ref="C5:E5"/>
    <mergeCell ref="B7:H7"/>
    <mergeCell ref="I7:J7"/>
    <mergeCell ref="B28:B29"/>
    <mergeCell ref="C28:J28"/>
    <mergeCell ref="B9:D9"/>
    <mergeCell ref="C13:J13"/>
    <mergeCell ref="C15:J15"/>
    <mergeCell ref="C17:J17"/>
    <mergeCell ref="B13:B14"/>
    <mergeCell ref="C19:J19"/>
    <mergeCell ref="C21:J21"/>
    <mergeCell ref="B15:B16"/>
    <mergeCell ref="B17:B18"/>
    <mergeCell ref="B19:B20"/>
    <mergeCell ref="B24:D24"/>
    <mergeCell ref="C35:J35"/>
    <mergeCell ref="B35:B36"/>
    <mergeCell ref="B37:J38"/>
    <mergeCell ref="B30:B31"/>
    <mergeCell ref="C30:J30"/>
    <mergeCell ref="C32:J32"/>
    <mergeCell ref="B33:B34"/>
    <mergeCell ref="C33:J33"/>
  </mergeCells>
  <phoneticPr fontId="2"/>
  <dataValidations count="1">
    <dataValidation type="list" allowBlank="1" showInputMessage="1" showErrorMessage="1" sqref="B22">
      <formula1>"□,☑"</formula1>
    </dataValidation>
  </dataValidations>
  <hyperlinks>
    <hyperlink ref="M1" location="総括表!A1" display="総括表に戻る"/>
    <hyperlink ref="L19" location="療育支援加算!A1" display="療育支援加算の調書はこちら"/>
    <hyperlink ref="L21" location="小学校接続加算!A1" display="小学校接続加算の調書はこちら"/>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6630" r:id="rId4" name="Check Box 6">
              <controlPr defaultSize="0" autoFill="0" autoLine="0" autoPict="0">
                <anchor moveWithCells="1">
                  <from>
                    <xdr:col>4</xdr:col>
                    <xdr:colOff>238125</xdr:colOff>
                    <xdr:row>7</xdr:row>
                    <xdr:rowOff>285750</xdr:rowOff>
                  </from>
                  <to>
                    <xdr:col>4</xdr:col>
                    <xdr:colOff>542925</xdr:colOff>
                    <xdr:row>9</xdr:row>
                    <xdr:rowOff>19050</xdr:rowOff>
                  </to>
                </anchor>
              </controlPr>
            </control>
          </mc:Choice>
        </mc:AlternateContent>
        <mc:AlternateContent xmlns:mc="http://schemas.openxmlformats.org/markup-compatibility/2006">
          <mc:Choice Requires="x14">
            <control shapeId="26631" r:id="rId5" name="Check Box 7">
              <controlPr defaultSize="0" autoFill="0" autoLine="0" autoPict="0">
                <anchor moveWithCells="1">
                  <from>
                    <xdr:col>4</xdr:col>
                    <xdr:colOff>238125</xdr:colOff>
                    <xdr:row>8</xdr:row>
                    <xdr:rowOff>200025</xdr:rowOff>
                  </from>
                  <to>
                    <xdr:col>4</xdr:col>
                    <xdr:colOff>542925</xdr:colOff>
                    <xdr:row>10</xdr:row>
                    <xdr:rowOff>19050</xdr:rowOff>
                  </to>
                </anchor>
              </controlPr>
            </control>
          </mc:Choice>
        </mc:AlternateContent>
        <mc:AlternateContent xmlns:mc="http://schemas.openxmlformats.org/markup-compatibility/2006">
          <mc:Choice Requires="x14">
            <control shapeId="26632" r:id="rId6" name="Check Box 8">
              <controlPr defaultSize="0" autoFill="0" autoLine="0" autoPict="0">
                <anchor moveWithCells="1">
                  <from>
                    <xdr:col>6</xdr:col>
                    <xdr:colOff>238125</xdr:colOff>
                    <xdr:row>8</xdr:row>
                    <xdr:rowOff>209550</xdr:rowOff>
                  </from>
                  <to>
                    <xdr:col>6</xdr:col>
                    <xdr:colOff>542925</xdr:colOff>
                    <xdr:row>10</xdr:row>
                    <xdr:rowOff>28575</xdr:rowOff>
                  </to>
                </anchor>
              </controlPr>
            </control>
          </mc:Choice>
        </mc:AlternateContent>
        <mc:AlternateContent xmlns:mc="http://schemas.openxmlformats.org/markup-compatibility/2006">
          <mc:Choice Requires="x14">
            <control shapeId="26633" r:id="rId7" name="Check Box 9">
              <controlPr defaultSize="0" autoFill="0" autoLine="0" autoPict="0">
                <anchor moveWithCells="1">
                  <from>
                    <xdr:col>6</xdr:col>
                    <xdr:colOff>238125</xdr:colOff>
                    <xdr:row>9</xdr:row>
                    <xdr:rowOff>180975</xdr:rowOff>
                  </from>
                  <to>
                    <xdr:col>6</xdr:col>
                    <xdr:colOff>542925</xdr:colOff>
                    <xdr:row>11</xdr:row>
                    <xdr:rowOff>28575</xdr:rowOff>
                  </to>
                </anchor>
              </controlPr>
            </control>
          </mc:Choice>
        </mc:AlternateContent>
        <mc:AlternateContent xmlns:mc="http://schemas.openxmlformats.org/markup-compatibility/2006">
          <mc:Choice Requires="x14">
            <control shapeId="26634" r:id="rId8" name="Check Box 10">
              <controlPr defaultSize="0" autoFill="0" autoLine="0" autoPict="0">
                <anchor moveWithCells="1">
                  <from>
                    <xdr:col>8</xdr:col>
                    <xdr:colOff>238125</xdr:colOff>
                    <xdr:row>7</xdr:row>
                    <xdr:rowOff>285750</xdr:rowOff>
                  </from>
                  <to>
                    <xdr:col>8</xdr:col>
                    <xdr:colOff>542925</xdr:colOff>
                    <xdr:row>9</xdr:row>
                    <xdr:rowOff>19050</xdr:rowOff>
                  </to>
                </anchor>
              </controlPr>
            </control>
          </mc:Choice>
        </mc:AlternateContent>
        <mc:AlternateContent xmlns:mc="http://schemas.openxmlformats.org/markup-compatibility/2006">
          <mc:Choice Requires="x14">
            <control shapeId="26635" r:id="rId9" name="Check Box 11">
              <controlPr defaultSize="0" autoFill="0" autoLine="0" autoPict="0">
                <anchor moveWithCells="1">
                  <from>
                    <xdr:col>8</xdr:col>
                    <xdr:colOff>238125</xdr:colOff>
                    <xdr:row>8</xdr:row>
                    <xdr:rowOff>200025</xdr:rowOff>
                  </from>
                  <to>
                    <xdr:col>8</xdr:col>
                    <xdr:colOff>542925</xdr:colOff>
                    <xdr:row>10</xdr:row>
                    <xdr:rowOff>19050</xdr:rowOff>
                  </to>
                </anchor>
              </controlPr>
            </control>
          </mc:Choice>
        </mc:AlternateContent>
        <mc:AlternateContent xmlns:mc="http://schemas.openxmlformats.org/markup-compatibility/2006">
          <mc:Choice Requires="x14">
            <control shapeId="26636" r:id="rId10" name="Check Box 12">
              <controlPr defaultSize="0" autoFill="0" autoLine="0" autoPict="0">
                <anchor moveWithCells="1">
                  <from>
                    <xdr:col>1</xdr:col>
                    <xdr:colOff>180975</xdr:colOff>
                    <xdr:row>12</xdr:row>
                    <xdr:rowOff>714375</xdr:rowOff>
                  </from>
                  <to>
                    <xdr:col>1</xdr:col>
                    <xdr:colOff>485775</xdr:colOff>
                    <xdr:row>12</xdr:row>
                    <xdr:rowOff>1009650</xdr:rowOff>
                  </to>
                </anchor>
              </controlPr>
            </control>
          </mc:Choice>
        </mc:AlternateContent>
        <mc:AlternateContent xmlns:mc="http://schemas.openxmlformats.org/markup-compatibility/2006">
          <mc:Choice Requires="x14">
            <control shapeId="26637" r:id="rId11" name="Check Box 13">
              <controlPr defaultSize="0" autoFill="0" autoLine="0" autoPict="0">
                <anchor moveWithCells="1">
                  <from>
                    <xdr:col>1</xdr:col>
                    <xdr:colOff>180975</xdr:colOff>
                    <xdr:row>14</xdr:row>
                    <xdr:rowOff>590550</xdr:rowOff>
                  </from>
                  <to>
                    <xdr:col>1</xdr:col>
                    <xdr:colOff>485775</xdr:colOff>
                    <xdr:row>14</xdr:row>
                    <xdr:rowOff>885825</xdr:rowOff>
                  </to>
                </anchor>
              </controlPr>
            </control>
          </mc:Choice>
        </mc:AlternateContent>
        <mc:AlternateContent xmlns:mc="http://schemas.openxmlformats.org/markup-compatibility/2006">
          <mc:Choice Requires="x14">
            <control shapeId="26638" r:id="rId12" name="Check Box 14">
              <controlPr defaultSize="0" autoFill="0" autoLine="0" autoPict="0">
                <anchor moveWithCells="1">
                  <from>
                    <xdr:col>1</xdr:col>
                    <xdr:colOff>171450</xdr:colOff>
                    <xdr:row>16</xdr:row>
                    <xdr:rowOff>209550</xdr:rowOff>
                  </from>
                  <to>
                    <xdr:col>1</xdr:col>
                    <xdr:colOff>476250</xdr:colOff>
                    <xdr:row>17</xdr:row>
                    <xdr:rowOff>9525</xdr:rowOff>
                  </to>
                </anchor>
              </controlPr>
            </control>
          </mc:Choice>
        </mc:AlternateContent>
        <mc:AlternateContent xmlns:mc="http://schemas.openxmlformats.org/markup-compatibility/2006">
          <mc:Choice Requires="x14">
            <control shapeId="26639" r:id="rId13" name="Check Box 15">
              <controlPr defaultSize="0" autoFill="0" autoLine="0" autoPict="0">
                <anchor moveWithCells="1">
                  <from>
                    <xdr:col>1</xdr:col>
                    <xdr:colOff>190500</xdr:colOff>
                    <xdr:row>18</xdr:row>
                    <xdr:rowOff>285750</xdr:rowOff>
                  </from>
                  <to>
                    <xdr:col>1</xdr:col>
                    <xdr:colOff>495300</xdr:colOff>
                    <xdr:row>18</xdr:row>
                    <xdr:rowOff>581025</xdr:rowOff>
                  </to>
                </anchor>
              </controlPr>
            </control>
          </mc:Choice>
        </mc:AlternateContent>
        <mc:AlternateContent xmlns:mc="http://schemas.openxmlformats.org/markup-compatibility/2006">
          <mc:Choice Requires="x14">
            <control shapeId="26640" r:id="rId14" name="Check Box 16">
              <controlPr defaultSize="0" autoFill="0" autoLine="0" autoPict="0">
                <anchor moveWithCells="1">
                  <from>
                    <xdr:col>1</xdr:col>
                    <xdr:colOff>180975</xdr:colOff>
                    <xdr:row>20</xdr:row>
                    <xdr:rowOff>695325</xdr:rowOff>
                  </from>
                  <to>
                    <xdr:col>1</xdr:col>
                    <xdr:colOff>485775</xdr:colOff>
                    <xdr:row>20</xdr:row>
                    <xdr:rowOff>990600</xdr:rowOff>
                  </to>
                </anchor>
              </controlPr>
            </control>
          </mc:Choice>
        </mc:AlternateContent>
        <mc:AlternateContent xmlns:mc="http://schemas.openxmlformats.org/markup-compatibility/2006">
          <mc:Choice Requires="x14">
            <control shapeId="26643" r:id="rId15" name="Check Box 19">
              <controlPr defaultSize="0" autoFill="0" autoLine="0" autoPict="0">
                <anchor moveWithCells="1">
                  <from>
                    <xdr:col>1</xdr:col>
                    <xdr:colOff>180975</xdr:colOff>
                    <xdr:row>27</xdr:row>
                    <xdr:rowOff>342900</xdr:rowOff>
                  </from>
                  <to>
                    <xdr:col>1</xdr:col>
                    <xdr:colOff>485775</xdr:colOff>
                    <xdr:row>27</xdr:row>
                    <xdr:rowOff>666750</xdr:rowOff>
                  </to>
                </anchor>
              </controlPr>
            </control>
          </mc:Choice>
        </mc:AlternateContent>
        <mc:AlternateContent xmlns:mc="http://schemas.openxmlformats.org/markup-compatibility/2006">
          <mc:Choice Requires="x14">
            <control shapeId="26644" r:id="rId16" name="Check Box 20">
              <controlPr defaultSize="0" autoFill="0" autoLine="0" autoPict="0">
                <anchor moveWithCells="1">
                  <from>
                    <xdr:col>1</xdr:col>
                    <xdr:colOff>180975</xdr:colOff>
                    <xdr:row>31</xdr:row>
                    <xdr:rowOff>66675</xdr:rowOff>
                  </from>
                  <to>
                    <xdr:col>1</xdr:col>
                    <xdr:colOff>485775</xdr:colOff>
                    <xdr:row>31</xdr:row>
                    <xdr:rowOff>390525</xdr:rowOff>
                  </to>
                </anchor>
              </controlPr>
            </control>
          </mc:Choice>
        </mc:AlternateContent>
        <mc:AlternateContent xmlns:mc="http://schemas.openxmlformats.org/markup-compatibility/2006">
          <mc:Choice Requires="x14">
            <control shapeId="26645" r:id="rId17" name="Check Box 21">
              <controlPr defaultSize="0" autoFill="0" autoLine="0" autoPict="0">
                <anchor moveWithCells="1">
                  <from>
                    <xdr:col>1</xdr:col>
                    <xdr:colOff>180975</xdr:colOff>
                    <xdr:row>32</xdr:row>
                    <xdr:rowOff>219075</xdr:rowOff>
                  </from>
                  <to>
                    <xdr:col>1</xdr:col>
                    <xdr:colOff>485775</xdr:colOff>
                    <xdr:row>33</xdr:row>
                    <xdr:rowOff>57150</xdr:rowOff>
                  </to>
                </anchor>
              </controlPr>
            </control>
          </mc:Choice>
        </mc:AlternateContent>
        <mc:AlternateContent xmlns:mc="http://schemas.openxmlformats.org/markup-compatibility/2006">
          <mc:Choice Requires="x14">
            <control shapeId="26646" r:id="rId18" name="Check Box 22">
              <controlPr defaultSize="0" autoFill="0" autoLine="0" autoPict="0">
                <anchor moveWithCells="1">
                  <from>
                    <xdr:col>1</xdr:col>
                    <xdr:colOff>180975</xdr:colOff>
                    <xdr:row>29</xdr:row>
                    <xdr:rowOff>952500</xdr:rowOff>
                  </from>
                  <to>
                    <xdr:col>1</xdr:col>
                    <xdr:colOff>485775</xdr:colOff>
                    <xdr:row>29</xdr:row>
                    <xdr:rowOff>1247775</xdr:rowOff>
                  </to>
                </anchor>
              </controlPr>
            </control>
          </mc:Choice>
        </mc:AlternateContent>
        <mc:AlternateContent xmlns:mc="http://schemas.openxmlformats.org/markup-compatibility/2006">
          <mc:Choice Requires="x14">
            <control shapeId="26647" r:id="rId19" name="Check Box 23">
              <controlPr defaultSize="0" autoFill="0" autoLine="0" autoPict="0">
                <anchor moveWithCells="1">
                  <from>
                    <xdr:col>1</xdr:col>
                    <xdr:colOff>190500</xdr:colOff>
                    <xdr:row>34</xdr:row>
                    <xdr:rowOff>285750</xdr:rowOff>
                  </from>
                  <to>
                    <xdr:col>1</xdr:col>
                    <xdr:colOff>495300</xdr:colOff>
                    <xdr:row>34</xdr:row>
                    <xdr:rowOff>581025</xdr:rowOff>
                  </to>
                </anchor>
              </controlPr>
            </control>
          </mc:Choice>
        </mc:AlternateContent>
        <mc:AlternateContent xmlns:mc="http://schemas.openxmlformats.org/markup-compatibility/2006">
          <mc:Choice Requires="x14">
            <control shapeId="26648" r:id="rId20" name="Check Box 24">
              <controlPr defaultSize="0" autoFill="0" autoLine="0" autoPict="0">
                <anchor moveWithCells="1">
                  <from>
                    <xdr:col>4</xdr:col>
                    <xdr:colOff>238125</xdr:colOff>
                    <xdr:row>23</xdr:row>
                    <xdr:rowOff>200025</xdr:rowOff>
                  </from>
                  <to>
                    <xdr:col>4</xdr:col>
                    <xdr:colOff>542925</xdr:colOff>
                    <xdr:row>25</xdr:row>
                    <xdr:rowOff>47625</xdr:rowOff>
                  </to>
                </anchor>
              </controlPr>
            </control>
          </mc:Choice>
        </mc:AlternateContent>
        <mc:AlternateContent xmlns:mc="http://schemas.openxmlformats.org/markup-compatibility/2006">
          <mc:Choice Requires="x14">
            <control shapeId="26649" r:id="rId21" name="Check Box 25">
              <controlPr defaultSize="0" autoFill="0" autoLine="0" autoPict="0">
                <anchor moveWithCells="1">
                  <from>
                    <xdr:col>6</xdr:col>
                    <xdr:colOff>238125</xdr:colOff>
                    <xdr:row>24</xdr:row>
                    <xdr:rowOff>180975</xdr:rowOff>
                  </from>
                  <to>
                    <xdr:col>6</xdr:col>
                    <xdr:colOff>542925</xdr:colOff>
                    <xdr:row>26</xdr:row>
                    <xdr:rowOff>28575</xdr:rowOff>
                  </to>
                </anchor>
              </controlPr>
            </control>
          </mc:Choice>
        </mc:AlternateContent>
        <mc:AlternateContent xmlns:mc="http://schemas.openxmlformats.org/markup-compatibility/2006">
          <mc:Choice Requires="x14">
            <control shapeId="26650" r:id="rId22" name="Check Box 26">
              <controlPr defaultSize="0" autoFill="0" autoLine="0" autoPict="0">
                <anchor moveWithCells="1">
                  <from>
                    <xdr:col>8</xdr:col>
                    <xdr:colOff>238125</xdr:colOff>
                    <xdr:row>22</xdr:row>
                    <xdr:rowOff>180975</xdr:rowOff>
                  </from>
                  <to>
                    <xdr:col>8</xdr:col>
                    <xdr:colOff>542925</xdr:colOff>
                    <xdr:row>24</xdr:row>
                    <xdr:rowOff>28575</xdr:rowOff>
                  </to>
                </anchor>
              </controlPr>
            </control>
          </mc:Choice>
        </mc:AlternateContent>
        <mc:AlternateContent xmlns:mc="http://schemas.openxmlformats.org/markup-compatibility/2006">
          <mc:Choice Requires="x14">
            <control shapeId="26651" r:id="rId23" name="Check Box 27">
              <controlPr defaultSize="0" autoFill="0" autoLine="0" autoPict="0">
                <anchor moveWithCells="1">
                  <from>
                    <xdr:col>8</xdr:col>
                    <xdr:colOff>238125</xdr:colOff>
                    <xdr:row>23</xdr:row>
                    <xdr:rowOff>190500</xdr:rowOff>
                  </from>
                  <to>
                    <xdr:col>8</xdr:col>
                    <xdr:colOff>542925</xdr:colOff>
                    <xdr:row>25</xdr:row>
                    <xdr:rowOff>38100</xdr:rowOff>
                  </to>
                </anchor>
              </controlPr>
            </control>
          </mc:Choice>
        </mc:AlternateContent>
        <mc:AlternateContent xmlns:mc="http://schemas.openxmlformats.org/markup-compatibility/2006">
          <mc:Choice Requires="x14">
            <control shapeId="26652" r:id="rId24" name="Check Box 28">
              <controlPr defaultSize="0" autoFill="0" autoLine="0" autoPict="0">
                <anchor moveWithCells="1">
                  <from>
                    <xdr:col>4</xdr:col>
                    <xdr:colOff>238125</xdr:colOff>
                    <xdr:row>22</xdr:row>
                    <xdr:rowOff>200025</xdr:rowOff>
                  </from>
                  <to>
                    <xdr:col>4</xdr:col>
                    <xdr:colOff>542925</xdr:colOff>
                    <xdr:row>24</xdr:row>
                    <xdr:rowOff>47625</xdr:rowOff>
                  </to>
                </anchor>
              </controlPr>
            </control>
          </mc:Choice>
        </mc:AlternateContent>
        <mc:AlternateContent xmlns:mc="http://schemas.openxmlformats.org/markup-compatibility/2006">
          <mc:Choice Requires="x14">
            <control shapeId="26653" r:id="rId25" name="Check Box 29">
              <controlPr defaultSize="0" autoFill="0" autoLine="0" autoPict="0">
                <anchor moveWithCells="1">
                  <from>
                    <xdr:col>6</xdr:col>
                    <xdr:colOff>238125</xdr:colOff>
                    <xdr:row>23</xdr:row>
                    <xdr:rowOff>180975</xdr:rowOff>
                  </from>
                  <to>
                    <xdr:col>6</xdr:col>
                    <xdr:colOff>542925</xdr:colOff>
                    <xdr:row>25</xdr:row>
                    <xdr:rowOff>28575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topLeftCell="A19" zoomScaleNormal="100" zoomScaleSheetLayoutView="100" workbookViewId="0">
      <selection activeCell="B33" sqref="B33"/>
    </sheetView>
  </sheetViews>
  <sheetFormatPr defaultRowHeight="18.75"/>
  <cols>
    <col min="1" max="1" width="2.625" customWidth="1"/>
    <col min="2" max="2" width="7.375" customWidth="1"/>
    <col min="11" max="11" width="2.125" customWidth="1"/>
  </cols>
  <sheetData>
    <row r="1" spans="1:13">
      <c r="H1" s="469" t="str">
        <f>"令和"&amp;申請書!$V$6&amp;"年"&amp;申請書!$X$6&amp;"月"&amp;申請書!$AA$6&amp;"日"</f>
        <v>令和4年12月1日</v>
      </c>
      <c r="I1" s="469"/>
      <c r="J1" s="469"/>
      <c r="M1" s="109" t="s">
        <v>188</v>
      </c>
    </row>
    <row r="3" spans="1:13" ht="24">
      <c r="B3" s="470" t="s">
        <v>324</v>
      </c>
      <c r="C3" s="399"/>
      <c r="D3" s="399"/>
      <c r="E3" s="399"/>
      <c r="F3" s="399"/>
      <c r="G3" s="399"/>
      <c r="H3" s="399"/>
      <c r="I3" s="399"/>
      <c r="J3" s="399"/>
    </row>
    <row r="4" spans="1:13">
      <c r="A4" s="25"/>
      <c r="B4" s="25"/>
    </row>
    <row r="5" spans="1:13" ht="24" customHeight="1">
      <c r="A5" s="445" t="s">
        <v>9</v>
      </c>
      <c r="B5" s="446"/>
      <c r="C5" s="471" t="str">
        <f>申請書!$O$22</f>
        <v>記載例認定こども園</v>
      </c>
      <c r="D5" s="472"/>
      <c r="E5" s="473"/>
      <c r="F5" s="14"/>
      <c r="G5" s="376"/>
      <c r="H5" s="376"/>
      <c r="I5" s="376"/>
      <c r="J5" s="376"/>
      <c r="K5" s="14"/>
    </row>
    <row r="6" spans="1:13">
      <c r="C6" s="19"/>
    </row>
    <row r="7" spans="1:13" ht="18.75" customHeight="1">
      <c r="C7" s="19"/>
      <c r="D7" s="14"/>
    </row>
    <row r="8" spans="1:13" ht="18.75" customHeight="1">
      <c r="A8" s="293" t="s">
        <v>326</v>
      </c>
      <c r="B8" s="180"/>
      <c r="C8" s="180"/>
      <c r="D8" s="180"/>
      <c r="E8" s="180"/>
      <c r="F8" s="180"/>
      <c r="G8" s="180"/>
      <c r="H8" s="180"/>
      <c r="I8" s="180"/>
      <c r="J8" s="181"/>
      <c r="K8" s="171"/>
    </row>
    <row r="9" spans="1:13" ht="18.75" customHeight="1">
      <c r="A9" s="187"/>
      <c r="B9" s="174"/>
      <c r="C9" s="234"/>
      <c r="D9" s="727" t="s">
        <v>325</v>
      </c>
      <c r="E9" s="727"/>
      <c r="F9" s="234"/>
      <c r="G9" s="727" t="s">
        <v>327</v>
      </c>
      <c r="H9" s="727"/>
      <c r="I9" s="434"/>
      <c r="J9" s="184"/>
      <c r="K9" s="171"/>
    </row>
    <row r="10" spans="1:13" ht="18.75" customHeight="1">
      <c r="A10" s="187"/>
      <c r="B10" s="171"/>
      <c r="C10" s="234"/>
      <c r="D10" s="727" t="s">
        <v>328</v>
      </c>
      <c r="E10" s="727"/>
      <c r="F10" s="234"/>
      <c r="G10" s="727" t="s">
        <v>329</v>
      </c>
      <c r="H10" s="727"/>
      <c r="I10" s="728"/>
      <c r="J10" s="184"/>
      <c r="K10" s="171"/>
    </row>
    <row r="11" spans="1:13" ht="18.75" customHeight="1">
      <c r="A11" s="187"/>
      <c r="B11" s="32"/>
      <c r="C11" s="234"/>
      <c r="D11" s="726" t="s">
        <v>330</v>
      </c>
      <c r="E11" s="726"/>
      <c r="F11" s="729" t="s">
        <v>558</v>
      </c>
      <c r="G11" s="729"/>
      <c r="H11" s="729"/>
      <c r="I11" s="729"/>
      <c r="J11" s="730"/>
      <c r="K11" s="171" t="s">
        <v>40</v>
      </c>
    </row>
    <row r="12" spans="1:13" ht="18.75" customHeight="1">
      <c r="A12" s="168"/>
      <c r="B12" s="201"/>
      <c r="C12" s="201"/>
      <c r="D12" s="201"/>
      <c r="E12" s="201"/>
      <c r="F12" s="201"/>
      <c r="G12" s="169"/>
      <c r="H12" s="169"/>
      <c r="I12" s="169"/>
      <c r="J12" s="170"/>
      <c r="K12" s="171"/>
    </row>
    <row r="13" spans="1:13" ht="18.75" customHeight="1">
      <c r="A13" s="293" t="s">
        <v>331</v>
      </c>
      <c r="B13" s="180"/>
      <c r="C13" s="211"/>
      <c r="D13" s="211"/>
      <c r="E13" s="255"/>
      <c r="F13" s="255"/>
      <c r="G13" s="255"/>
      <c r="H13" s="180"/>
      <c r="I13" s="180"/>
      <c r="J13" s="181"/>
      <c r="K13" s="171"/>
    </row>
    <row r="14" spans="1:13" ht="18.75" customHeight="1">
      <c r="A14" s="187"/>
      <c r="B14" s="731">
        <v>44774</v>
      </c>
      <c r="C14" s="533"/>
      <c r="D14" s="533"/>
      <c r="E14" s="533"/>
      <c r="F14" s="533"/>
      <c r="G14" s="533"/>
      <c r="H14" s="533"/>
      <c r="I14" s="533"/>
      <c r="J14" s="534"/>
      <c r="K14" s="171"/>
    </row>
    <row r="15" spans="1:13" ht="18.75" customHeight="1">
      <c r="A15" s="187"/>
      <c r="B15" s="449"/>
      <c r="C15" s="450"/>
      <c r="D15" s="450"/>
      <c r="E15" s="450"/>
      <c r="F15" s="450"/>
      <c r="G15" s="450"/>
      <c r="H15" s="450"/>
      <c r="I15" s="450"/>
      <c r="J15" s="451"/>
      <c r="K15" s="171"/>
    </row>
    <row r="16" spans="1:13" ht="18.75" customHeight="1">
      <c r="A16" s="168"/>
      <c r="B16" s="169"/>
      <c r="C16" s="169"/>
      <c r="D16" s="177"/>
      <c r="E16" s="177"/>
      <c r="F16" s="177"/>
      <c r="G16" s="169"/>
      <c r="H16" s="177"/>
      <c r="I16" s="177"/>
      <c r="J16" s="178"/>
      <c r="K16" s="171"/>
    </row>
    <row r="17" spans="1:11" ht="18.75" customHeight="1">
      <c r="A17" s="293" t="s">
        <v>332</v>
      </c>
      <c r="B17" s="180"/>
      <c r="C17" s="180"/>
      <c r="D17" s="180"/>
      <c r="E17" s="180"/>
      <c r="F17" s="180"/>
      <c r="G17" s="180"/>
      <c r="H17" s="180"/>
      <c r="I17" s="180"/>
      <c r="J17" s="181"/>
      <c r="K17" s="171"/>
    </row>
    <row r="18" spans="1:11" ht="18.75" customHeight="1">
      <c r="A18" s="187"/>
      <c r="B18" s="171"/>
      <c r="C18" s="234"/>
      <c r="D18" s="732" t="s">
        <v>333</v>
      </c>
      <c r="E18" s="732"/>
      <c r="F18" s="434"/>
      <c r="G18" s="195"/>
      <c r="H18" s="195"/>
      <c r="I18" s="195"/>
      <c r="J18" s="176"/>
      <c r="K18" s="171"/>
    </row>
    <row r="19" spans="1:11" ht="18.75" customHeight="1">
      <c r="A19" s="187"/>
      <c r="B19" s="171"/>
      <c r="C19" s="234"/>
      <c r="D19" s="732" t="s">
        <v>334</v>
      </c>
      <c r="E19" s="732"/>
      <c r="F19" s="434"/>
      <c r="G19" s="195"/>
      <c r="H19" s="195"/>
      <c r="I19" s="195"/>
      <c r="J19" s="176"/>
      <c r="K19" s="171"/>
    </row>
    <row r="20" spans="1:11" ht="18.75" customHeight="1">
      <c r="A20" s="187"/>
      <c r="B20" s="171"/>
      <c r="C20" s="234"/>
      <c r="D20" s="732" t="s">
        <v>335</v>
      </c>
      <c r="E20" s="732"/>
      <c r="F20" s="434"/>
      <c r="G20" s="233"/>
      <c r="H20" s="233"/>
      <c r="I20" s="233"/>
      <c r="J20" s="294"/>
      <c r="K20" s="171"/>
    </row>
    <row r="21" spans="1:11" ht="18.75" customHeight="1">
      <c r="A21" s="187"/>
      <c r="B21" s="171"/>
      <c r="C21" s="233"/>
      <c r="D21" s="733" t="s">
        <v>336</v>
      </c>
      <c r="E21" s="460"/>
      <c r="F21" s="233"/>
      <c r="G21" s="233"/>
      <c r="H21" s="233"/>
      <c r="I21" s="233"/>
      <c r="J21" s="294"/>
      <c r="K21" s="171"/>
    </row>
    <row r="22" spans="1:11" ht="18.75" customHeight="1">
      <c r="A22" s="187"/>
      <c r="B22" s="171"/>
      <c r="C22" s="171"/>
      <c r="D22" s="737" t="s">
        <v>559</v>
      </c>
      <c r="E22" s="738"/>
      <c r="F22" s="738"/>
      <c r="G22" s="738"/>
      <c r="H22" s="738"/>
      <c r="I22" s="738"/>
      <c r="J22" s="739"/>
      <c r="K22" s="171"/>
    </row>
    <row r="23" spans="1:11" ht="18.75" customHeight="1">
      <c r="A23" s="187"/>
      <c r="B23" s="171"/>
      <c r="C23" s="175"/>
      <c r="D23" s="740"/>
      <c r="E23" s="741"/>
      <c r="F23" s="741"/>
      <c r="G23" s="741"/>
      <c r="H23" s="741"/>
      <c r="I23" s="741"/>
      <c r="J23" s="742"/>
      <c r="K23" s="171"/>
    </row>
    <row r="24" spans="1:11" ht="18.75" customHeight="1">
      <c r="A24" s="187"/>
      <c r="B24" s="171"/>
      <c r="C24" s="234"/>
      <c r="D24" s="732" t="s">
        <v>337</v>
      </c>
      <c r="E24" s="732"/>
      <c r="F24" s="434"/>
      <c r="G24" s="233"/>
      <c r="H24" s="233"/>
      <c r="I24" s="233"/>
      <c r="J24" s="294"/>
      <c r="K24" s="171"/>
    </row>
    <row r="25" spans="1:11" ht="18.75" customHeight="1">
      <c r="A25" s="187"/>
      <c r="B25" s="171"/>
      <c r="C25" s="233"/>
      <c r="D25" s="733" t="s">
        <v>338</v>
      </c>
      <c r="E25" s="460"/>
      <c r="F25" s="233"/>
      <c r="G25" s="233"/>
      <c r="H25" s="233"/>
      <c r="I25" s="233"/>
      <c r="J25" s="294"/>
      <c r="K25" s="171"/>
    </row>
    <row r="26" spans="1:11" ht="18.75" customHeight="1">
      <c r="A26" s="187"/>
      <c r="B26" s="171"/>
      <c r="C26" s="171"/>
      <c r="D26" s="734" t="s">
        <v>560</v>
      </c>
      <c r="E26" s="735"/>
      <c r="F26" s="735"/>
      <c r="G26" s="735"/>
      <c r="H26" s="735"/>
      <c r="I26" s="735"/>
      <c r="J26" s="736"/>
      <c r="K26" s="171"/>
    </row>
    <row r="27" spans="1:11" ht="18.75" customHeight="1">
      <c r="A27" s="168"/>
      <c r="B27" s="169"/>
      <c r="C27" s="172"/>
      <c r="D27" s="172"/>
      <c r="E27" s="172"/>
      <c r="F27" s="172"/>
      <c r="G27" s="172"/>
      <c r="H27" s="172"/>
      <c r="I27" s="172"/>
      <c r="J27" s="173"/>
      <c r="K27" s="171"/>
    </row>
    <row r="28" spans="1:11" ht="18.75" customHeight="1">
      <c r="A28" s="171"/>
      <c r="B28" s="454" t="s">
        <v>577</v>
      </c>
      <c r="C28" s="533"/>
      <c r="D28" s="533"/>
      <c r="E28" s="533"/>
      <c r="F28" s="533"/>
      <c r="G28" s="533"/>
      <c r="H28" s="533"/>
      <c r="I28" s="533"/>
      <c r="J28" s="533"/>
      <c r="K28" s="171"/>
    </row>
    <row r="29" spans="1:11" ht="18.75" customHeight="1">
      <c r="A29" s="171"/>
      <c r="B29" s="399"/>
      <c r="C29" s="399"/>
      <c r="D29" s="399"/>
      <c r="E29" s="399"/>
      <c r="F29" s="399"/>
      <c r="G29" s="399"/>
      <c r="H29" s="399"/>
      <c r="I29" s="399"/>
      <c r="J29" s="399"/>
      <c r="K29" s="171"/>
    </row>
    <row r="30" spans="1:11" ht="18.75" customHeight="1">
      <c r="A30" s="171"/>
      <c r="B30" s="399"/>
      <c r="C30" s="399"/>
      <c r="D30" s="399"/>
      <c r="E30" s="399"/>
      <c r="F30" s="399"/>
      <c r="G30" s="399"/>
      <c r="H30" s="399"/>
      <c r="I30" s="399"/>
      <c r="J30" s="399"/>
      <c r="K30" s="171"/>
    </row>
    <row r="31" spans="1:11" ht="18.75" customHeight="1">
      <c r="A31" s="171"/>
      <c r="B31" s="399"/>
      <c r="C31" s="399"/>
      <c r="D31" s="399"/>
      <c r="E31" s="399"/>
      <c r="F31" s="399"/>
      <c r="G31" s="399"/>
      <c r="H31" s="399"/>
      <c r="I31" s="399"/>
      <c r="J31" s="399"/>
      <c r="K31" s="171"/>
    </row>
    <row r="32" spans="1:11" ht="18.75" customHeight="1">
      <c r="A32" s="171"/>
      <c r="B32" s="399"/>
      <c r="C32" s="399"/>
      <c r="D32" s="399"/>
      <c r="E32" s="399"/>
      <c r="F32" s="399"/>
      <c r="G32" s="399"/>
      <c r="H32" s="399"/>
      <c r="I32" s="399"/>
      <c r="J32" s="399"/>
      <c r="K32" s="171"/>
    </row>
    <row r="33" spans="1:11" ht="18.75" customHeight="1">
      <c r="A33" s="171"/>
      <c r="B33" s="171"/>
      <c r="C33" s="179"/>
      <c r="D33" s="179"/>
      <c r="E33" s="179"/>
      <c r="F33" s="179"/>
      <c r="G33" s="179"/>
      <c r="H33" s="179"/>
      <c r="I33" s="179"/>
      <c r="J33" s="179"/>
      <c r="K33" s="171"/>
    </row>
    <row r="34" spans="1:11" ht="18.75" customHeight="1">
      <c r="A34" s="171"/>
      <c r="B34" s="171"/>
      <c r="C34" s="167"/>
      <c r="D34" s="167"/>
      <c r="E34" s="167"/>
      <c r="F34" s="167"/>
      <c r="G34" s="167"/>
      <c r="H34" s="167"/>
      <c r="I34" s="167"/>
      <c r="J34" s="167"/>
      <c r="K34" s="171"/>
    </row>
    <row r="35" spans="1:11" ht="18.75" customHeight="1">
      <c r="A35" s="171"/>
      <c r="B35" s="171"/>
      <c r="C35" s="167"/>
      <c r="D35" s="167"/>
      <c r="E35" s="167"/>
      <c r="F35" s="167"/>
      <c r="G35" s="167"/>
      <c r="H35" s="167"/>
      <c r="I35" s="167"/>
      <c r="J35" s="167"/>
      <c r="K35" s="171"/>
    </row>
    <row r="36" spans="1:11" ht="18.75" customHeight="1">
      <c r="A36" s="171"/>
      <c r="B36" s="171"/>
      <c r="C36" s="171"/>
      <c r="D36" s="171"/>
      <c r="E36" s="171"/>
      <c r="F36" s="171"/>
      <c r="G36" s="171"/>
      <c r="H36" s="171"/>
      <c r="I36" s="171"/>
      <c r="J36" s="171"/>
      <c r="K36" s="171"/>
    </row>
  </sheetData>
  <mergeCells count="20">
    <mergeCell ref="B28:J32"/>
    <mergeCell ref="B14:J15"/>
    <mergeCell ref="D9:E9"/>
    <mergeCell ref="D10:E10"/>
    <mergeCell ref="D24:F24"/>
    <mergeCell ref="D25:E25"/>
    <mergeCell ref="D26:J26"/>
    <mergeCell ref="D18:F18"/>
    <mergeCell ref="D19:F19"/>
    <mergeCell ref="D20:F20"/>
    <mergeCell ref="D21:E21"/>
    <mergeCell ref="D22:J23"/>
    <mergeCell ref="H1:J1"/>
    <mergeCell ref="B3:J3"/>
    <mergeCell ref="A5:B5"/>
    <mergeCell ref="C5:E5"/>
    <mergeCell ref="D11:E11"/>
    <mergeCell ref="G10:I10"/>
    <mergeCell ref="G9:I9"/>
    <mergeCell ref="F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6086" r:id="rId4" name="Check Box 6">
              <controlPr defaultSize="0" autoFill="0" autoLine="0" autoPict="0">
                <anchor moveWithCells="1">
                  <from>
                    <xdr:col>2</xdr:col>
                    <xdr:colOff>238125</xdr:colOff>
                    <xdr:row>7</xdr:row>
                    <xdr:rowOff>200025</xdr:rowOff>
                  </from>
                  <to>
                    <xdr:col>2</xdr:col>
                    <xdr:colOff>542925</xdr:colOff>
                    <xdr:row>9</xdr:row>
                    <xdr:rowOff>19050</xdr:rowOff>
                  </to>
                </anchor>
              </controlPr>
            </control>
          </mc:Choice>
        </mc:AlternateContent>
        <mc:AlternateContent xmlns:mc="http://schemas.openxmlformats.org/markup-compatibility/2006">
          <mc:Choice Requires="x14">
            <control shapeId="46087" r:id="rId5" name="Check Box 7">
              <controlPr defaultSize="0" autoFill="0" autoLine="0" autoPict="0">
                <anchor moveWithCells="1">
                  <from>
                    <xdr:col>2</xdr:col>
                    <xdr:colOff>238125</xdr:colOff>
                    <xdr:row>8</xdr:row>
                    <xdr:rowOff>200025</xdr:rowOff>
                  </from>
                  <to>
                    <xdr:col>2</xdr:col>
                    <xdr:colOff>542925</xdr:colOff>
                    <xdr:row>10</xdr:row>
                    <xdr:rowOff>19050</xdr:rowOff>
                  </to>
                </anchor>
              </controlPr>
            </control>
          </mc:Choice>
        </mc:AlternateContent>
        <mc:AlternateContent xmlns:mc="http://schemas.openxmlformats.org/markup-compatibility/2006">
          <mc:Choice Requires="x14">
            <control shapeId="46088" r:id="rId6" name="Check Box 8">
              <controlPr defaultSize="0" autoFill="0" autoLine="0" autoPict="0">
                <anchor moveWithCells="1">
                  <from>
                    <xdr:col>2</xdr:col>
                    <xdr:colOff>238125</xdr:colOff>
                    <xdr:row>9</xdr:row>
                    <xdr:rowOff>200025</xdr:rowOff>
                  </from>
                  <to>
                    <xdr:col>2</xdr:col>
                    <xdr:colOff>542925</xdr:colOff>
                    <xdr:row>11</xdr:row>
                    <xdr:rowOff>19050</xdr:rowOff>
                  </to>
                </anchor>
              </controlPr>
            </control>
          </mc:Choice>
        </mc:AlternateContent>
        <mc:AlternateContent xmlns:mc="http://schemas.openxmlformats.org/markup-compatibility/2006">
          <mc:Choice Requires="x14">
            <control shapeId="46089" r:id="rId7" name="Check Box 9">
              <controlPr defaultSize="0" autoFill="0" autoLine="0" autoPict="0">
                <anchor moveWithCells="1">
                  <from>
                    <xdr:col>5</xdr:col>
                    <xdr:colOff>238125</xdr:colOff>
                    <xdr:row>7</xdr:row>
                    <xdr:rowOff>200025</xdr:rowOff>
                  </from>
                  <to>
                    <xdr:col>5</xdr:col>
                    <xdr:colOff>542925</xdr:colOff>
                    <xdr:row>9</xdr:row>
                    <xdr:rowOff>19050</xdr:rowOff>
                  </to>
                </anchor>
              </controlPr>
            </control>
          </mc:Choice>
        </mc:AlternateContent>
        <mc:AlternateContent xmlns:mc="http://schemas.openxmlformats.org/markup-compatibility/2006">
          <mc:Choice Requires="x14">
            <control shapeId="46090" r:id="rId8" name="Check Box 10">
              <controlPr defaultSize="0" autoFill="0" autoLine="0" autoPict="0">
                <anchor moveWithCells="1">
                  <from>
                    <xdr:col>5</xdr:col>
                    <xdr:colOff>238125</xdr:colOff>
                    <xdr:row>8</xdr:row>
                    <xdr:rowOff>209550</xdr:rowOff>
                  </from>
                  <to>
                    <xdr:col>5</xdr:col>
                    <xdr:colOff>542925</xdr:colOff>
                    <xdr:row>10</xdr:row>
                    <xdr:rowOff>28575</xdr:rowOff>
                  </to>
                </anchor>
              </controlPr>
            </control>
          </mc:Choice>
        </mc:AlternateContent>
        <mc:AlternateContent xmlns:mc="http://schemas.openxmlformats.org/markup-compatibility/2006">
          <mc:Choice Requires="x14">
            <control shapeId="46091" r:id="rId9" name="Check Box 11">
              <controlPr defaultSize="0" autoFill="0" autoLine="0" autoPict="0">
                <anchor moveWithCells="1">
                  <from>
                    <xdr:col>2</xdr:col>
                    <xdr:colOff>238125</xdr:colOff>
                    <xdr:row>16</xdr:row>
                    <xdr:rowOff>200025</xdr:rowOff>
                  </from>
                  <to>
                    <xdr:col>2</xdr:col>
                    <xdr:colOff>542925</xdr:colOff>
                    <xdr:row>18</xdr:row>
                    <xdr:rowOff>19050</xdr:rowOff>
                  </to>
                </anchor>
              </controlPr>
            </control>
          </mc:Choice>
        </mc:AlternateContent>
        <mc:AlternateContent xmlns:mc="http://schemas.openxmlformats.org/markup-compatibility/2006">
          <mc:Choice Requires="x14">
            <control shapeId="46092" r:id="rId10" name="Check Box 12">
              <controlPr defaultSize="0" autoFill="0" autoLine="0" autoPict="0">
                <anchor moveWithCells="1">
                  <from>
                    <xdr:col>2</xdr:col>
                    <xdr:colOff>238125</xdr:colOff>
                    <xdr:row>17</xdr:row>
                    <xdr:rowOff>200025</xdr:rowOff>
                  </from>
                  <to>
                    <xdr:col>2</xdr:col>
                    <xdr:colOff>542925</xdr:colOff>
                    <xdr:row>19</xdr:row>
                    <xdr:rowOff>19050</xdr:rowOff>
                  </to>
                </anchor>
              </controlPr>
            </control>
          </mc:Choice>
        </mc:AlternateContent>
        <mc:AlternateContent xmlns:mc="http://schemas.openxmlformats.org/markup-compatibility/2006">
          <mc:Choice Requires="x14">
            <control shapeId="46093" r:id="rId11" name="Check Box 13">
              <controlPr defaultSize="0" autoFill="0" autoLine="0" autoPict="0">
                <anchor moveWithCells="1">
                  <from>
                    <xdr:col>2</xdr:col>
                    <xdr:colOff>238125</xdr:colOff>
                    <xdr:row>18</xdr:row>
                    <xdr:rowOff>200025</xdr:rowOff>
                  </from>
                  <to>
                    <xdr:col>2</xdr:col>
                    <xdr:colOff>542925</xdr:colOff>
                    <xdr:row>20</xdr:row>
                    <xdr:rowOff>19050</xdr:rowOff>
                  </to>
                </anchor>
              </controlPr>
            </control>
          </mc:Choice>
        </mc:AlternateContent>
        <mc:AlternateContent xmlns:mc="http://schemas.openxmlformats.org/markup-compatibility/2006">
          <mc:Choice Requires="x14">
            <control shapeId="46094" r:id="rId12" name="Check Box 14">
              <controlPr defaultSize="0" autoFill="0" autoLine="0" autoPict="0">
                <anchor moveWithCells="1">
                  <from>
                    <xdr:col>2</xdr:col>
                    <xdr:colOff>238125</xdr:colOff>
                    <xdr:row>22</xdr:row>
                    <xdr:rowOff>200025</xdr:rowOff>
                  </from>
                  <to>
                    <xdr:col>2</xdr:col>
                    <xdr:colOff>542925</xdr:colOff>
                    <xdr:row>24</xdr:row>
                    <xdr:rowOff>19050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9"/>
  <sheetViews>
    <sheetView view="pageBreakPreview" topLeftCell="A25" zoomScaleNormal="100" zoomScaleSheetLayoutView="100" workbookViewId="0">
      <selection activeCell="I6" sqref="I6"/>
    </sheetView>
  </sheetViews>
  <sheetFormatPr defaultRowHeight="18.75"/>
  <cols>
    <col min="1" max="1" width="2.625" customWidth="1"/>
    <col min="2" max="2" width="5.25" customWidth="1"/>
    <col min="3" max="3" width="5.125" customWidth="1"/>
    <col min="4" max="4" width="10.5" customWidth="1"/>
    <col min="5" max="5" width="6.5" customWidth="1"/>
    <col min="6" max="6" width="10.25" customWidth="1"/>
    <col min="7" max="7" width="7.375" customWidth="1"/>
    <col min="8" max="8" width="7.625" customWidth="1"/>
    <col min="9" max="9" width="9.625" customWidth="1"/>
    <col min="10" max="10" width="10.875" customWidth="1"/>
    <col min="11" max="11" width="8.375" customWidth="1"/>
    <col min="13" max="13" width="11.875" customWidth="1"/>
  </cols>
  <sheetData>
    <row r="1" spans="1:19">
      <c r="J1" s="469" t="str">
        <f>"令和"&amp;申請書!$V$6&amp;"年"&amp;申請書!$X$6&amp;"月"&amp;申請書!$AA$6&amp;"日"</f>
        <v>令和4年12月1日</v>
      </c>
      <c r="K1" s="469"/>
      <c r="L1" s="469"/>
      <c r="M1" s="399"/>
      <c r="O1" s="109" t="s">
        <v>188</v>
      </c>
      <c r="Q1" s="250"/>
    </row>
    <row r="3" spans="1:19" ht="24">
      <c r="B3" s="470" t="s">
        <v>346</v>
      </c>
      <c r="C3" s="399"/>
      <c r="D3" s="399"/>
      <c r="E3" s="399"/>
      <c r="F3" s="399"/>
      <c r="G3" s="399"/>
      <c r="H3" s="399"/>
      <c r="I3" s="399"/>
      <c r="J3" s="399"/>
      <c r="K3" s="399"/>
      <c r="L3" s="399"/>
      <c r="M3" s="399"/>
    </row>
    <row r="4" spans="1:19">
      <c r="A4" s="25"/>
      <c r="B4" s="25"/>
    </row>
    <row r="5" spans="1:19" ht="24" customHeight="1">
      <c r="A5" s="445" t="s">
        <v>9</v>
      </c>
      <c r="B5" s="446"/>
      <c r="C5" s="471" t="str">
        <f>申請書!$O$22</f>
        <v>記載例認定こども園</v>
      </c>
      <c r="D5" s="472"/>
      <c r="E5" s="472"/>
      <c r="F5" s="472"/>
      <c r="G5" s="383"/>
      <c r="H5" s="14"/>
      <c r="I5" s="376"/>
      <c r="J5" s="376"/>
      <c r="K5" s="376"/>
      <c r="L5" s="376"/>
      <c r="M5" s="14"/>
    </row>
    <row r="6" spans="1:19">
      <c r="C6" s="19"/>
    </row>
    <row r="7" spans="1:19" ht="19.5" thickBot="1">
      <c r="B7" s="249" t="s">
        <v>347</v>
      </c>
      <c r="C7" s="19"/>
      <c r="D7" s="14"/>
      <c r="E7" s="14"/>
      <c r="O7" s="109" t="s">
        <v>348</v>
      </c>
    </row>
    <row r="8" spans="1:19" ht="37.5" customHeight="1" thickBot="1">
      <c r="A8" s="195"/>
      <c r="B8" s="195"/>
      <c r="C8" s="195"/>
      <c r="D8" s="195"/>
      <c r="E8" s="195"/>
      <c r="F8" s="195"/>
      <c r="G8" s="195"/>
      <c r="H8" s="195"/>
      <c r="I8" s="195"/>
      <c r="J8" s="267" t="s">
        <v>312</v>
      </c>
      <c r="K8" s="268" t="str">
        <f>IF($J$16="","非該当",IF(AND($J$16&gt;=400,$R$9&gt;=2,$N$31=TRUE),"該当","非該当"))</f>
        <v>該当</v>
      </c>
      <c r="L8" s="743" t="str">
        <f>IF($K$8="非該当","",IF(AND($J$16&gt;=400,$J$16&lt;800),"400時間以上800時間未満",IF(AND($J$16&gt;=800,$J$16&lt;1200),"800時間以上1200時間未満","1200時間以上")))</f>
        <v>800時間以上1200時間未満</v>
      </c>
      <c r="M8" s="744"/>
      <c r="R8" t="s">
        <v>371</v>
      </c>
      <c r="S8" t="s">
        <v>372</v>
      </c>
    </row>
    <row r="9" spans="1:19" ht="18.75" customHeight="1">
      <c r="A9" s="195" t="s">
        <v>349</v>
      </c>
      <c r="B9" s="248"/>
      <c r="C9" s="248"/>
      <c r="D9" s="248"/>
      <c r="E9" s="248"/>
      <c r="F9" s="248"/>
      <c r="G9" s="248"/>
      <c r="H9" s="248"/>
      <c r="I9" s="195"/>
      <c r="J9" s="195"/>
      <c r="K9" s="195"/>
      <c r="L9" s="195"/>
      <c r="M9" s="195"/>
      <c r="R9">
        <f>COUNTIF($N$23:$N$27,TRUE)</f>
        <v>3</v>
      </c>
      <c r="S9">
        <f>IF($K$8="非該当","",IF(AND($J$16&gt;=400,$J$16&lt;800),400,IF(AND($J$16&gt;=800,$J$16&lt;1200),800,1200)))</f>
        <v>800</v>
      </c>
    </row>
    <row r="10" spans="1:19" ht="35.25" customHeight="1">
      <c r="A10" s="195"/>
      <c r="B10" s="745" t="s">
        <v>11</v>
      </c>
      <c r="C10" s="529"/>
      <c r="D10" s="252" t="s">
        <v>305</v>
      </c>
      <c r="E10" s="252" t="s">
        <v>352</v>
      </c>
      <c r="F10" s="253" t="s">
        <v>355</v>
      </c>
      <c r="G10" s="257" t="s">
        <v>360</v>
      </c>
      <c r="H10" s="747" t="s">
        <v>354</v>
      </c>
      <c r="I10" s="540"/>
      <c r="J10" s="253" t="s">
        <v>350</v>
      </c>
      <c r="K10" s="746" t="s">
        <v>351</v>
      </c>
      <c r="L10" s="531"/>
      <c r="M10" s="531"/>
    </row>
    <row r="11" spans="1:19" ht="21.95" customHeight="1">
      <c r="A11" s="195"/>
      <c r="B11" s="591" t="s">
        <v>529</v>
      </c>
      <c r="C11" s="477"/>
      <c r="D11" s="258">
        <v>20246</v>
      </c>
      <c r="E11" s="208">
        <f>IF(D11="","",(DATEDIF(D11,申請書!$AJ$1,"Y")))</f>
        <v>66</v>
      </c>
      <c r="F11" s="254" t="s">
        <v>527</v>
      </c>
      <c r="G11" s="256" t="s">
        <v>528</v>
      </c>
      <c r="H11" s="183" t="s">
        <v>530</v>
      </c>
      <c r="I11" s="183" t="s">
        <v>531</v>
      </c>
      <c r="J11" s="183">
        <v>960</v>
      </c>
      <c r="K11" s="477" t="s">
        <v>532</v>
      </c>
      <c r="L11" s="477"/>
      <c r="M11" s="477"/>
    </row>
    <row r="12" spans="1:19" ht="21.95" customHeight="1">
      <c r="A12" s="195"/>
      <c r="B12" s="591"/>
      <c r="C12" s="477"/>
      <c r="D12" s="259"/>
      <c r="E12" s="208" t="str">
        <f>IF(D12="","",(DATEDIF(D12,申請書!$AJ$1,"Y")))</f>
        <v/>
      </c>
      <c r="F12" s="254"/>
      <c r="G12" s="256"/>
      <c r="H12" s="209"/>
      <c r="I12" s="183"/>
      <c r="J12" s="183"/>
      <c r="K12" s="477"/>
      <c r="L12" s="477"/>
      <c r="M12" s="477"/>
    </row>
    <row r="13" spans="1:19" ht="21.95" customHeight="1">
      <c r="A13" s="195"/>
      <c r="B13" s="591"/>
      <c r="C13" s="477"/>
      <c r="D13" s="260"/>
      <c r="E13" s="208" t="str">
        <f>IF(D13="","",(DATEDIF(D13,申請書!$AJ$1,"Y")))</f>
        <v/>
      </c>
      <c r="F13" s="254"/>
      <c r="G13" s="256"/>
      <c r="H13" s="183"/>
      <c r="I13" s="183"/>
      <c r="J13" s="183"/>
      <c r="K13" s="477"/>
      <c r="L13" s="477"/>
      <c r="M13" s="477"/>
    </row>
    <row r="14" spans="1:19" ht="21.95" customHeight="1">
      <c r="A14" s="195"/>
      <c r="B14" s="591"/>
      <c r="C14" s="477"/>
      <c r="D14" s="258"/>
      <c r="E14" s="208" t="str">
        <f>IF(D14="","",(DATEDIF(D14,申請書!$AJ$1,"Y")))</f>
        <v/>
      </c>
      <c r="F14" s="254"/>
      <c r="G14" s="256"/>
      <c r="H14" s="183"/>
      <c r="I14" s="183"/>
      <c r="J14" s="183"/>
      <c r="K14" s="477"/>
      <c r="L14" s="477"/>
      <c r="M14" s="477"/>
    </row>
    <row r="15" spans="1:19" ht="21.95" customHeight="1" thickBot="1">
      <c r="A15" s="195"/>
      <c r="B15" s="591"/>
      <c r="C15" s="477"/>
      <c r="D15" s="259"/>
      <c r="E15" s="208" t="str">
        <f>IF(D15="","",(DATEDIF(D15,申請書!$AJ$1,"Y")))</f>
        <v/>
      </c>
      <c r="F15" s="254"/>
      <c r="G15" s="256"/>
      <c r="H15" s="209"/>
      <c r="I15" s="183"/>
      <c r="J15" s="262"/>
      <c r="K15" s="477"/>
      <c r="L15" s="477"/>
      <c r="M15" s="477"/>
    </row>
    <row r="16" spans="1:19" s="247" customFormat="1" ht="21.95" customHeight="1" thickBot="1">
      <c r="A16" s="195"/>
      <c r="B16" s="246"/>
      <c r="C16" s="195"/>
      <c r="D16" s="261"/>
      <c r="E16" s="195"/>
      <c r="F16" s="748" t="s">
        <v>361</v>
      </c>
      <c r="G16" s="749"/>
      <c r="H16" s="749"/>
      <c r="I16" s="749"/>
      <c r="J16" s="263">
        <f>IF(SUM($J$11:$J$15)=0,"",SUM($J$11:$J$15))</f>
        <v>960</v>
      </c>
      <c r="K16" s="195" t="s">
        <v>23</v>
      </c>
      <c r="L16" s="195"/>
      <c r="M16" s="195"/>
    </row>
    <row r="17" spans="1:14" s="247" customFormat="1" ht="21.95" customHeight="1">
      <c r="A17" s="195"/>
      <c r="B17" s="750" t="s">
        <v>358</v>
      </c>
      <c r="C17" s="751"/>
      <c r="D17" s="751"/>
      <c r="E17" s="751"/>
      <c r="F17" s="751"/>
      <c r="G17" s="751"/>
      <c r="H17" s="751"/>
      <c r="I17" s="751"/>
      <c r="J17" s="751"/>
      <c r="K17" s="751"/>
      <c r="L17" s="751"/>
      <c r="M17" s="751"/>
    </row>
    <row r="18" spans="1:14" ht="18.75" customHeight="1">
      <c r="A18" s="195"/>
      <c r="B18" s="750" t="s">
        <v>356</v>
      </c>
      <c r="C18" s="751"/>
      <c r="D18" s="751"/>
      <c r="E18" s="751"/>
      <c r="F18" s="751"/>
      <c r="G18" s="751"/>
      <c r="H18" s="751"/>
      <c r="I18" s="751"/>
      <c r="J18" s="751"/>
      <c r="K18" s="751"/>
      <c r="L18" s="751"/>
      <c r="M18" s="751"/>
    </row>
    <row r="19" spans="1:14" ht="144.75" customHeight="1">
      <c r="A19" s="195"/>
      <c r="B19" s="752" t="s">
        <v>357</v>
      </c>
      <c r="C19" s="441"/>
      <c r="D19" s="441"/>
      <c r="E19" s="441"/>
      <c r="F19" s="441"/>
      <c r="G19" s="441"/>
      <c r="H19" s="441"/>
      <c r="I19" s="441"/>
      <c r="J19" s="441"/>
      <c r="K19" s="441"/>
      <c r="L19" s="441"/>
      <c r="M19" s="441"/>
    </row>
    <row r="20" spans="1:14" ht="18.75" customHeight="1">
      <c r="A20" s="195"/>
      <c r="B20" s="750" t="s">
        <v>359</v>
      </c>
      <c r="C20" s="751"/>
      <c r="D20" s="751"/>
      <c r="E20" s="751"/>
      <c r="F20" s="751"/>
      <c r="G20" s="751"/>
      <c r="H20" s="751"/>
      <c r="I20" s="751"/>
      <c r="J20" s="751"/>
      <c r="K20" s="751"/>
      <c r="L20" s="751"/>
      <c r="M20" s="751"/>
    </row>
    <row r="21" spans="1:14" ht="18.75" customHeight="1">
      <c r="A21" s="195"/>
      <c r="B21" s="195"/>
      <c r="C21" s="195"/>
      <c r="D21" s="195"/>
      <c r="E21" s="195"/>
      <c r="F21" s="195"/>
      <c r="G21" s="195"/>
      <c r="H21" s="195"/>
      <c r="I21" s="195"/>
      <c r="J21" s="195"/>
      <c r="K21" s="195"/>
      <c r="L21" s="195"/>
      <c r="M21" s="195"/>
    </row>
    <row r="22" spans="1:14" ht="18.75" customHeight="1">
      <c r="A22" s="195" t="s">
        <v>362</v>
      </c>
      <c r="B22" s="195"/>
      <c r="C22" s="195"/>
      <c r="D22" s="195"/>
      <c r="E22" s="195"/>
      <c r="F22" s="195"/>
      <c r="G22" s="195"/>
      <c r="H22" s="195"/>
      <c r="I22" s="195"/>
      <c r="J22" s="195"/>
      <c r="K22" s="195"/>
      <c r="L22" s="195"/>
      <c r="M22" s="195"/>
      <c r="N22" s="358"/>
    </row>
    <row r="23" spans="1:14" s="269" customFormat="1" ht="24.95" customHeight="1">
      <c r="A23" s="264"/>
      <c r="B23" s="252">
        <v>1</v>
      </c>
      <c r="C23" s="266"/>
      <c r="D23" s="755" t="str">
        <f xml:space="preserve"> "延長保育事業　　　　　　　　　　　　　  　（"&amp;主幹専任化要件!$E$29&amp;"月初日現在の利用児童数："&amp;主幹専任化要件!$I$29&amp;"人)"</f>
        <v>延長保育事業　　　　　　　　　　　　　  　（4月初日現在の利用児童数：30人)</v>
      </c>
      <c r="E23" s="756"/>
      <c r="F23" s="756"/>
      <c r="G23" s="756"/>
      <c r="H23" s="756"/>
      <c r="I23" s="756"/>
      <c r="J23" s="756"/>
      <c r="K23" s="756"/>
      <c r="L23" s="756"/>
      <c r="M23" s="264"/>
      <c r="N23" s="359" t="b">
        <f>主幹専任化要件!L29</f>
        <v>1</v>
      </c>
    </row>
    <row r="24" spans="1:14" s="269" customFormat="1" ht="24.95" customHeight="1">
      <c r="A24" s="264"/>
      <c r="B24" s="252">
        <v>2</v>
      </c>
      <c r="C24" s="266"/>
      <c r="D24" s="755" t="str">
        <f>"一時預かり事業（一般型）　　　　　　　　  （"&amp;主幹専任化要件!$E$31&amp;"月初日現在の利用児童数："&amp;主幹専任化要件!$I$31&amp;"人)"</f>
        <v>一時預かり事業（一般型）　　　　　　　　  （4月初日現在の利用児童数：人)</v>
      </c>
      <c r="E24" s="756"/>
      <c r="F24" s="756"/>
      <c r="G24" s="756"/>
      <c r="H24" s="756"/>
      <c r="I24" s="756"/>
      <c r="J24" s="756"/>
      <c r="K24" s="756"/>
      <c r="L24" s="756"/>
      <c r="M24" s="264"/>
      <c r="N24" s="359" t="b">
        <f>主幹専任化要件!L31</f>
        <v>0</v>
      </c>
    </row>
    <row r="25" spans="1:14" s="269" customFormat="1" ht="24.95" customHeight="1">
      <c r="A25" s="264"/>
      <c r="B25" s="252">
        <v>3</v>
      </c>
      <c r="C25" s="352"/>
      <c r="D25" s="755" t="s">
        <v>370</v>
      </c>
      <c r="E25" s="756"/>
      <c r="F25" s="756"/>
      <c r="G25" s="756"/>
      <c r="H25" s="756"/>
      <c r="I25" s="756"/>
      <c r="J25" s="756"/>
      <c r="K25" s="756"/>
      <c r="L25" s="756"/>
      <c r="M25" s="264"/>
      <c r="N25" s="359" t="b">
        <f>主幹専任化要件!L32</f>
        <v>0</v>
      </c>
    </row>
    <row r="26" spans="1:14" s="269" customFormat="1" ht="24.95" customHeight="1">
      <c r="A26" s="264"/>
      <c r="B26" s="252">
        <v>4</v>
      </c>
      <c r="C26" s="353"/>
      <c r="D26" s="755" t="str">
        <f>"乳児が3人以上利用している施設　　　　　　（"&amp;主幹専任化要件!$E$34&amp;"月初日現在の利用児童数："&amp;主幹専任化要件!$I$34&amp;"人）"</f>
        <v>乳児が3人以上利用している施設　　　　　　（4月初日現在の利用児童数：6人）</v>
      </c>
      <c r="E26" s="756"/>
      <c r="F26" s="756"/>
      <c r="G26" s="756"/>
      <c r="H26" s="756"/>
      <c r="I26" s="756"/>
      <c r="J26" s="756"/>
      <c r="K26" s="756"/>
      <c r="L26" s="756"/>
      <c r="M26" s="264"/>
      <c r="N26" s="359" t="b">
        <f>主幹専任化要件!L34</f>
        <v>1</v>
      </c>
    </row>
    <row r="27" spans="1:14" s="269" customFormat="1" ht="24.95" customHeight="1">
      <c r="A27" s="264"/>
      <c r="B27" s="252">
        <v>5</v>
      </c>
      <c r="C27" s="352"/>
      <c r="D27" s="755" t="str">
        <f>"障がい児が1人以上利用している施設　　　　（"&amp;主幹専任化要件!$E$36&amp;"月初日現在の利用児童数："&amp;主幹専任化要件!$I$36&amp;"人）"</f>
        <v>障がい児が1人以上利用している施設　　　　（4月初日現在の利用児童数：11人）</v>
      </c>
      <c r="E27" s="756"/>
      <c r="F27" s="756"/>
      <c r="G27" s="756"/>
      <c r="H27" s="756"/>
      <c r="I27" s="756"/>
      <c r="J27" s="756"/>
      <c r="K27" s="756"/>
      <c r="L27" s="756"/>
      <c r="M27" s="264"/>
      <c r="N27" s="359" t="b">
        <f>主幹専任化要件!L36</f>
        <v>1</v>
      </c>
    </row>
    <row r="28" spans="1:14" ht="18.75" customHeight="1">
      <c r="A28" s="195"/>
      <c r="B28" s="195"/>
      <c r="C28" s="175"/>
      <c r="D28" s="175"/>
      <c r="E28" s="175"/>
      <c r="F28" s="175"/>
      <c r="G28" s="175"/>
      <c r="H28" s="175"/>
      <c r="I28" s="175"/>
      <c r="J28" s="175"/>
      <c r="K28" s="175"/>
      <c r="L28" s="175"/>
      <c r="M28" s="195"/>
      <c r="N28" s="358"/>
    </row>
    <row r="29" spans="1:14" ht="18.75" customHeight="1">
      <c r="A29" s="195" t="s">
        <v>363</v>
      </c>
      <c r="B29" s="195"/>
      <c r="C29" s="175"/>
      <c r="D29" s="175"/>
      <c r="E29" s="175"/>
      <c r="F29" s="175"/>
      <c r="G29" s="175"/>
      <c r="H29" s="175"/>
      <c r="I29" s="175"/>
      <c r="J29" s="175"/>
      <c r="K29" s="175"/>
      <c r="L29" s="175"/>
      <c r="M29" s="195"/>
      <c r="N29" s="358"/>
    </row>
    <row r="30" spans="1:14" ht="18.75" customHeight="1">
      <c r="A30" s="195"/>
      <c r="B30" s="195" t="s">
        <v>364</v>
      </c>
      <c r="C30" s="179"/>
      <c r="D30" s="179"/>
      <c r="E30" s="179"/>
      <c r="F30" s="179"/>
      <c r="G30" s="179"/>
      <c r="H30" s="179"/>
      <c r="I30" s="179"/>
      <c r="J30" s="179"/>
      <c r="K30" s="179"/>
      <c r="L30" s="179"/>
      <c r="M30" s="195"/>
      <c r="N30" s="358"/>
    </row>
    <row r="31" spans="1:14" ht="24.95" customHeight="1">
      <c r="A31" s="195"/>
      <c r="B31" s="234"/>
      <c r="C31" s="234"/>
      <c r="D31" s="754" t="s">
        <v>365</v>
      </c>
      <c r="E31" s="559"/>
      <c r="F31" s="559"/>
      <c r="G31" s="559"/>
      <c r="H31" s="559"/>
      <c r="I31" s="559"/>
      <c r="J31" s="559"/>
      <c r="K31" s="559"/>
      <c r="L31" s="559"/>
      <c r="M31" s="195"/>
      <c r="N31" s="358" t="b">
        <v>1</v>
      </c>
    </row>
    <row r="32" spans="1:14" ht="24.95" customHeight="1">
      <c r="A32" s="195"/>
      <c r="B32" s="234"/>
      <c r="C32" s="234"/>
      <c r="D32" s="208" t="s">
        <v>366</v>
      </c>
      <c r="E32" s="265"/>
      <c r="F32" s="753" t="s">
        <v>368</v>
      </c>
      <c r="G32" s="529"/>
      <c r="H32" s="529"/>
      <c r="I32" s="529"/>
      <c r="J32" s="529"/>
      <c r="K32" s="529"/>
      <c r="L32" s="529" t="b">
        <v>0</v>
      </c>
      <c r="M32" s="195"/>
      <c r="N32" s="358"/>
    </row>
    <row r="33" spans="1:14" ht="24.95" customHeight="1">
      <c r="A33" s="195"/>
      <c r="B33" s="234"/>
      <c r="C33" s="234"/>
      <c r="D33" s="208" t="s">
        <v>367</v>
      </c>
      <c r="E33" s="265"/>
      <c r="F33" s="753" t="s">
        <v>369</v>
      </c>
      <c r="G33" s="529"/>
      <c r="H33" s="529"/>
      <c r="I33" s="529"/>
      <c r="J33" s="529"/>
      <c r="K33" s="529"/>
      <c r="L33" s="529"/>
      <c r="M33" s="195"/>
      <c r="N33" s="358"/>
    </row>
    <row r="34" spans="1:14" ht="18.75" customHeight="1">
      <c r="A34" s="195"/>
      <c r="B34" s="195"/>
      <c r="C34" s="179"/>
      <c r="D34" s="179"/>
      <c r="E34" s="179"/>
      <c r="F34" s="179"/>
      <c r="G34" s="179"/>
      <c r="H34" s="179"/>
      <c r="I34" s="179"/>
      <c r="J34" s="179"/>
      <c r="K34" s="179"/>
      <c r="L34" s="179"/>
      <c r="M34" s="195"/>
    </row>
    <row r="35" spans="1:14" ht="18.75" customHeight="1">
      <c r="A35" s="195"/>
      <c r="B35" s="195"/>
      <c r="C35" s="179"/>
      <c r="D35" s="179"/>
      <c r="E35" s="179"/>
      <c r="F35" s="179"/>
      <c r="G35" s="179"/>
      <c r="H35" s="179"/>
      <c r="I35" s="179"/>
      <c r="J35" s="179"/>
      <c r="K35" s="179"/>
      <c r="L35" s="179"/>
      <c r="M35" s="195"/>
    </row>
    <row r="36" spans="1:14" ht="18.75" customHeight="1">
      <c r="A36" s="195"/>
      <c r="B36" s="195"/>
      <c r="C36" s="179"/>
      <c r="D36" s="179"/>
      <c r="E36" s="179"/>
      <c r="F36" s="179"/>
      <c r="G36" s="179"/>
      <c r="H36" s="179"/>
      <c r="I36" s="179"/>
      <c r="J36" s="179"/>
      <c r="K36" s="179"/>
      <c r="L36" s="179"/>
      <c r="M36" s="195"/>
    </row>
    <row r="37" spans="1:14" ht="18.75" customHeight="1">
      <c r="A37" s="195"/>
      <c r="B37" s="195"/>
      <c r="C37" s="179"/>
      <c r="D37" s="179"/>
      <c r="E37" s="179"/>
      <c r="F37" s="179"/>
      <c r="G37" s="179"/>
      <c r="H37" s="179"/>
      <c r="I37" s="179"/>
      <c r="J37" s="179"/>
      <c r="K37" s="179"/>
      <c r="L37" s="179"/>
      <c r="M37" s="195"/>
    </row>
    <row r="38" spans="1:14" ht="18.75" customHeight="1">
      <c r="A38" s="195"/>
      <c r="B38" s="195"/>
      <c r="C38" s="195"/>
      <c r="D38" s="195"/>
      <c r="E38" s="195"/>
      <c r="F38" s="195"/>
      <c r="G38" s="195"/>
      <c r="H38" s="195"/>
      <c r="I38" s="195"/>
      <c r="J38" s="195"/>
      <c r="K38" s="195"/>
      <c r="L38" s="195"/>
      <c r="M38" s="195"/>
    </row>
    <row r="39" spans="1:14">
      <c r="A39" s="165"/>
      <c r="B39" s="165"/>
      <c r="C39" s="165"/>
      <c r="D39" s="165"/>
      <c r="E39" s="165"/>
      <c r="F39" s="165"/>
      <c r="G39" s="165"/>
      <c r="H39" s="165"/>
      <c r="I39" s="165"/>
      <c r="J39" s="165"/>
      <c r="K39" s="165"/>
      <c r="L39" s="165"/>
      <c r="M39" s="165"/>
    </row>
  </sheetData>
  <mergeCells count="31">
    <mergeCell ref="F32:L32"/>
    <mergeCell ref="F33:L33"/>
    <mergeCell ref="D31:L31"/>
    <mergeCell ref="D23:L23"/>
    <mergeCell ref="D24:L24"/>
    <mergeCell ref="D25:L25"/>
    <mergeCell ref="D26:L26"/>
    <mergeCell ref="D27:L27"/>
    <mergeCell ref="F16:I16"/>
    <mergeCell ref="B17:M17"/>
    <mergeCell ref="B20:M20"/>
    <mergeCell ref="K11:M11"/>
    <mergeCell ref="K12:M12"/>
    <mergeCell ref="K13:M13"/>
    <mergeCell ref="K14:M14"/>
    <mergeCell ref="K15:M15"/>
    <mergeCell ref="B18:M18"/>
    <mergeCell ref="B13:C13"/>
    <mergeCell ref="B14:C14"/>
    <mergeCell ref="B15:C15"/>
    <mergeCell ref="B19:M19"/>
    <mergeCell ref="B10:C10"/>
    <mergeCell ref="K10:M10"/>
    <mergeCell ref="H10:I10"/>
    <mergeCell ref="B11:C11"/>
    <mergeCell ref="B12:C12"/>
    <mergeCell ref="A5:B5"/>
    <mergeCell ref="C5:F5"/>
    <mergeCell ref="J1:M1"/>
    <mergeCell ref="L8:M8"/>
    <mergeCell ref="B3:M3"/>
  </mergeCells>
  <phoneticPr fontId="2"/>
  <dataValidations count="2">
    <dataValidation type="list" allowBlank="1" showInputMessage="1" showErrorMessage="1" sqref="F11:F15">
      <formula1>"①高齢者,②身体障がい者,③知的障がい者,④精神障がい者,⑤ひとり親家庭の保護者"</formula1>
    </dataValidation>
    <dataValidation type="list" allowBlank="1" showInputMessage="1" showErrorMessage="1" sqref="G11:G15">
      <formula1>"雇用,派遣"</formula1>
    </dataValidation>
  </dataValidations>
  <hyperlinks>
    <hyperlink ref="O1" location="総括表!A1" display="総括表に戻る"/>
    <hyperlink ref="O7" location="主幹専任化要件!A1" display="調書「主幹保育教諭専任化要件確認書」はこちら"/>
  </hyperlinks>
  <pageMargins left="0.70866141732283472" right="0.31496062992125984" top="0.74803149606299213"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7113" r:id="rId4" name="Check Box 9">
              <controlPr defaultSize="0" autoFill="0" autoLine="0" autoPict="0">
                <anchor moveWithCells="1">
                  <from>
                    <xdr:col>1</xdr:col>
                    <xdr:colOff>276225</xdr:colOff>
                    <xdr:row>29</xdr:row>
                    <xdr:rowOff>228600</xdr:rowOff>
                  </from>
                  <to>
                    <xdr:col>2</xdr:col>
                    <xdr:colOff>180975</xdr:colOff>
                    <xdr:row>30</xdr:row>
                    <xdr:rowOff>285750</xdr:rowOff>
                  </to>
                </anchor>
              </controlPr>
            </control>
          </mc:Choice>
        </mc:AlternateContent>
        <mc:AlternateContent xmlns:mc="http://schemas.openxmlformats.org/markup-compatibility/2006">
          <mc:Choice Requires="x14">
            <control shapeId="47114" r:id="rId5" name="Check Box 10">
              <controlPr defaultSize="0" autoFill="0" autoLine="0" autoPict="0">
                <anchor moveWithCells="1">
                  <from>
                    <xdr:col>1</xdr:col>
                    <xdr:colOff>276225</xdr:colOff>
                    <xdr:row>31</xdr:row>
                    <xdr:rowOff>0</xdr:rowOff>
                  </from>
                  <to>
                    <xdr:col>2</xdr:col>
                    <xdr:colOff>180975</xdr:colOff>
                    <xdr:row>31</xdr:row>
                    <xdr:rowOff>295275</xdr:rowOff>
                  </to>
                </anchor>
              </controlPr>
            </control>
          </mc:Choice>
        </mc:AlternateContent>
        <mc:AlternateContent xmlns:mc="http://schemas.openxmlformats.org/markup-compatibility/2006">
          <mc:Choice Requires="x14">
            <control shapeId="47115" r:id="rId6" name="Check Box 11">
              <controlPr defaultSize="0" autoFill="0" autoLine="0" autoPict="0">
                <anchor moveWithCells="1">
                  <from>
                    <xdr:col>1</xdr:col>
                    <xdr:colOff>276225</xdr:colOff>
                    <xdr:row>32</xdr:row>
                    <xdr:rowOff>0</xdr:rowOff>
                  </from>
                  <to>
                    <xdr:col>2</xdr:col>
                    <xdr:colOff>180975</xdr:colOff>
                    <xdr:row>32</xdr:row>
                    <xdr:rowOff>295275</xdr:rowOff>
                  </to>
                </anchor>
              </controlPr>
            </control>
          </mc:Choice>
        </mc:AlternateContent>
        <mc:AlternateContent xmlns:mc="http://schemas.openxmlformats.org/markup-compatibility/2006">
          <mc:Choice Requires="x14">
            <control shapeId="47116" r:id="rId7" name="Check Box 12">
              <controlPr defaultSize="0" autoFill="0" autoLine="0" autoPict="0">
                <anchor moveWithCells="1">
                  <from>
                    <xdr:col>2</xdr:col>
                    <xdr:colOff>95250</xdr:colOff>
                    <xdr:row>22</xdr:row>
                    <xdr:rowOff>0</xdr:rowOff>
                  </from>
                  <to>
                    <xdr:col>2</xdr:col>
                    <xdr:colOff>352425</xdr:colOff>
                    <xdr:row>22</xdr:row>
                    <xdr:rowOff>304800</xdr:rowOff>
                  </to>
                </anchor>
              </controlPr>
            </control>
          </mc:Choice>
        </mc:AlternateContent>
        <mc:AlternateContent xmlns:mc="http://schemas.openxmlformats.org/markup-compatibility/2006">
          <mc:Choice Requires="x14">
            <control shapeId="47117" r:id="rId8" name="Check Box 13">
              <controlPr defaultSize="0" autoFill="0" autoLine="0" autoPict="0">
                <anchor moveWithCells="1">
                  <from>
                    <xdr:col>2</xdr:col>
                    <xdr:colOff>95250</xdr:colOff>
                    <xdr:row>23</xdr:row>
                    <xdr:rowOff>0</xdr:rowOff>
                  </from>
                  <to>
                    <xdr:col>3</xdr:col>
                    <xdr:colOff>9525</xdr:colOff>
                    <xdr:row>24</xdr:row>
                    <xdr:rowOff>9525</xdr:rowOff>
                  </to>
                </anchor>
              </controlPr>
            </control>
          </mc:Choice>
        </mc:AlternateContent>
        <mc:AlternateContent xmlns:mc="http://schemas.openxmlformats.org/markup-compatibility/2006">
          <mc:Choice Requires="x14">
            <control shapeId="47118" r:id="rId9" name="Check Box 14">
              <controlPr defaultSize="0" autoFill="0" autoLine="0" autoPict="0">
                <anchor moveWithCells="1">
                  <from>
                    <xdr:col>2</xdr:col>
                    <xdr:colOff>85725</xdr:colOff>
                    <xdr:row>24</xdr:row>
                    <xdr:rowOff>9525</xdr:rowOff>
                  </from>
                  <to>
                    <xdr:col>3</xdr:col>
                    <xdr:colOff>0</xdr:colOff>
                    <xdr:row>25</xdr:row>
                    <xdr:rowOff>19050</xdr:rowOff>
                  </to>
                </anchor>
              </controlPr>
            </control>
          </mc:Choice>
        </mc:AlternateContent>
        <mc:AlternateContent xmlns:mc="http://schemas.openxmlformats.org/markup-compatibility/2006">
          <mc:Choice Requires="x14">
            <control shapeId="47119" r:id="rId10" name="Check Box 15">
              <controlPr defaultSize="0" autoFill="0" autoLine="0" autoPict="0">
                <anchor moveWithCells="1">
                  <from>
                    <xdr:col>2</xdr:col>
                    <xdr:colOff>85725</xdr:colOff>
                    <xdr:row>25</xdr:row>
                    <xdr:rowOff>0</xdr:rowOff>
                  </from>
                  <to>
                    <xdr:col>3</xdr:col>
                    <xdr:colOff>0</xdr:colOff>
                    <xdr:row>26</xdr:row>
                    <xdr:rowOff>9525</xdr:rowOff>
                  </to>
                </anchor>
              </controlPr>
            </control>
          </mc:Choice>
        </mc:AlternateContent>
        <mc:AlternateContent xmlns:mc="http://schemas.openxmlformats.org/markup-compatibility/2006">
          <mc:Choice Requires="x14">
            <control shapeId="47121" r:id="rId11" name="Check Box 17">
              <controlPr defaultSize="0" autoFill="0" autoLine="0" autoPict="0">
                <anchor moveWithCells="1">
                  <from>
                    <xdr:col>2</xdr:col>
                    <xdr:colOff>85725</xdr:colOff>
                    <xdr:row>25</xdr:row>
                    <xdr:rowOff>304800</xdr:rowOff>
                  </from>
                  <to>
                    <xdr:col>3</xdr:col>
                    <xdr:colOff>0</xdr:colOff>
                    <xdr:row>27</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9"/>
  <sheetViews>
    <sheetView view="pageBreakPreview" zoomScaleNormal="100" zoomScaleSheetLayoutView="100" workbookViewId="0">
      <selection activeCell="D31" sqref="D31:J31"/>
    </sheetView>
  </sheetViews>
  <sheetFormatPr defaultRowHeight="18.75"/>
  <cols>
    <col min="1" max="1" width="2.625" customWidth="1"/>
    <col min="2" max="2" width="7.375" customWidth="1"/>
    <col min="7" max="7" width="12.75" customWidth="1"/>
    <col min="11" max="11" width="2.125" customWidth="1"/>
  </cols>
  <sheetData>
    <row r="1" spans="1:14">
      <c r="H1" s="469" t="str">
        <f>"令和"&amp;申請書!$V$6&amp;"年"&amp;申請書!$X$6&amp;"月"&amp;申請書!$AA$6&amp;"日"</f>
        <v>令和4年12月1日</v>
      </c>
      <c r="I1" s="469"/>
      <c r="J1" s="469"/>
      <c r="M1" s="109" t="s">
        <v>188</v>
      </c>
    </row>
    <row r="3" spans="1:14" ht="24">
      <c r="B3" s="470" t="s">
        <v>373</v>
      </c>
      <c r="C3" s="399"/>
      <c r="D3" s="399"/>
      <c r="E3" s="399"/>
      <c r="F3" s="399"/>
      <c r="G3" s="399"/>
      <c r="H3" s="399"/>
      <c r="I3" s="399"/>
      <c r="J3" s="399"/>
    </row>
    <row r="4" spans="1:14">
      <c r="A4" s="25"/>
      <c r="B4" s="25"/>
    </row>
    <row r="5" spans="1:14" ht="24" customHeight="1">
      <c r="A5" s="445" t="s">
        <v>9</v>
      </c>
      <c r="B5" s="446"/>
      <c r="C5" s="471" t="str">
        <f>申請書!$O$22</f>
        <v>記載例認定こども園</v>
      </c>
      <c r="D5" s="472"/>
      <c r="E5" s="473"/>
      <c r="F5" s="14"/>
      <c r="G5" s="376"/>
      <c r="H5" s="376"/>
      <c r="I5" s="376"/>
      <c r="J5" s="376"/>
      <c r="K5" s="14"/>
    </row>
    <row r="6" spans="1:14">
      <c r="C6" s="19"/>
    </row>
    <row r="7" spans="1:14" ht="19.5" thickBot="1">
      <c r="B7" s="249" t="s">
        <v>347</v>
      </c>
      <c r="C7" s="19"/>
      <c r="D7" s="14"/>
    </row>
    <row r="8" spans="1:14" ht="30" customHeight="1" thickBot="1">
      <c r="B8" s="249"/>
      <c r="C8" s="19"/>
      <c r="D8" s="14"/>
      <c r="H8" s="161" t="s">
        <v>396</v>
      </c>
      <c r="I8" s="282" t="str">
        <f>N8</f>
        <v>可</v>
      </c>
      <c r="M8">
        <f>COUNTIF($L$29:$L$35,TRUE)</f>
        <v>4</v>
      </c>
      <c r="N8" t="str">
        <f>IF(AND($H$26&gt;=160000,$M$8&gt;=2),"可","不可")</f>
        <v>可</v>
      </c>
    </row>
    <row r="9" spans="1:14" ht="18.75" customHeight="1">
      <c r="A9" s="195" t="s">
        <v>374</v>
      </c>
      <c r="B9" s="195"/>
      <c r="C9" s="195"/>
      <c r="D9" s="195"/>
      <c r="E9" s="195"/>
      <c r="F9" s="195"/>
      <c r="G9" s="195"/>
      <c r="H9" s="195"/>
      <c r="I9" s="195"/>
      <c r="J9" s="195"/>
      <c r="K9" s="195"/>
    </row>
    <row r="10" spans="1:14" ht="18.75" customHeight="1">
      <c r="A10" s="195"/>
      <c r="B10" s="248"/>
      <c r="C10" s="248"/>
      <c r="D10" s="248"/>
      <c r="E10" s="248"/>
      <c r="F10" s="248"/>
      <c r="G10" s="195"/>
      <c r="H10" s="195"/>
      <c r="I10" s="195"/>
      <c r="J10" s="195"/>
      <c r="K10" s="195"/>
    </row>
    <row r="11" spans="1:14" ht="18.75" customHeight="1">
      <c r="A11" s="195"/>
      <c r="B11" s="195"/>
      <c r="C11" s="246" t="s">
        <v>375</v>
      </c>
      <c r="D11" s="757" t="s">
        <v>376</v>
      </c>
      <c r="E11" s="397"/>
      <c r="F11" s="246" t="s">
        <v>377</v>
      </c>
      <c r="G11" s="246" t="s">
        <v>378</v>
      </c>
      <c r="H11" s="246" t="s">
        <v>379</v>
      </c>
      <c r="I11" s="757" t="s">
        <v>380</v>
      </c>
      <c r="J11" s="397"/>
      <c r="K11" s="195"/>
    </row>
    <row r="12" spans="1:14" ht="18.75" customHeight="1">
      <c r="A12" s="195"/>
      <c r="B12" s="760" t="s">
        <v>381</v>
      </c>
      <c r="C12" s="275" t="s">
        <v>388</v>
      </c>
      <c r="D12" s="761" t="s">
        <v>382</v>
      </c>
      <c r="E12" s="767"/>
      <c r="F12" s="276" t="s">
        <v>383</v>
      </c>
      <c r="G12" s="276" t="s">
        <v>384</v>
      </c>
      <c r="H12" s="276" t="s">
        <v>383</v>
      </c>
      <c r="I12" s="761" t="s">
        <v>387</v>
      </c>
      <c r="J12" s="762"/>
      <c r="K12" s="195"/>
    </row>
    <row r="13" spans="1:14" ht="18.75" customHeight="1">
      <c r="A13" s="195"/>
      <c r="B13" s="547"/>
      <c r="C13" s="274"/>
      <c r="D13" s="763"/>
      <c r="E13" s="563"/>
      <c r="F13" s="271"/>
      <c r="G13" s="270" t="s">
        <v>385</v>
      </c>
      <c r="H13" s="270" t="s">
        <v>386</v>
      </c>
      <c r="I13" s="763" t="s">
        <v>399</v>
      </c>
      <c r="J13" s="764"/>
      <c r="K13" s="195"/>
    </row>
    <row r="14" spans="1:14" ht="18.75" customHeight="1">
      <c r="A14" s="195"/>
      <c r="B14" s="547"/>
      <c r="C14" s="272" t="s">
        <v>388</v>
      </c>
      <c r="D14" s="763" t="s">
        <v>389</v>
      </c>
      <c r="E14" s="563"/>
      <c r="F14" s="270" t="s">
        <v>390</v>
      </c>
      <c r="G14" s="270" t="s">
        <v>392</v>
      </c>
      <c r="H14" s="270" t="s">
        <v>390</v>
      </c>
      <c r="I14" s="763" t="s">
        <v>391</v>
      </c>
      <c r="J14" s="764"/>
      <c r="K14" s="195"/>
    </row>
    <row r="15" spans="1:14" ht="18.75" customHeight="1">
      <c r="A15" s="195"/>
      <c r="B15" s="547"/>
      <c r="C15" s="273"/>
      <c r="D15" s="763"/>
      <c r="E15" s="563"/>
      <c r="F15" s="270"/>
      <c r="G15" s="270"/>
      <c r="H15" s="270"/>
      <c r="I15" s="763"/>
      <c r="J15" s="764"/>
      <c r="K15" s="195"/>
    </row>
    <row r="16" spans="1:14" ht="18.75" customHeight="1">
      <c r="A16" s="195"/>
      <c r="B16" s="277"/>
      <c r="C16" s="286" t="s">
        <v>533</v>
      </c>
      <c r="D16" s="765" t="s">
        <v>534</v>
      </c>
      <c r="E16" s="765"/>
      <c r="F16" s="374">
        <v>80000</v>
      </c>
      <c r="G16" s="287" t="s">
        <v>392</v>
      </c>
      <c r="H16" s="288">
        <v>20000</v>
      </c>
      <c r="I16" s="765" t="s">
        <v>535</v>
      </c>
      <c r="J16" s="766"/>
      <c r="K16" s="195"/>
    </row>
    <row r="17" spans="1:12" ht="18.75" customHeight="1">
      <c r="A17" s="195"/>
      <c r="B17" s="278"/>
      <c r="C17" s="285"/>
      <c r="D17" s="758"/>
      <c r="E17" s="758"/>
      <c r="F17" s="284"/>
      <c r="G17" s="283"/>
      <c r="H17" s="284">
        <v>60000</v>
      </c>
      <c r="I17" s="758" t="s">
        <v>536</v>
      </c>
      <c r="J17" s="759"/>
      <c r="K17" s="195"/>
    </row>
    <row r="18" spans="1:12" ht="18.75" customHeight="1">
      <c r="A18" s="195"/>
      <c r="B18" s="278"/>
      <c r="C18" s="285" t="s">
        <v>537</v>
      </c>
      <c r="D18" s="758" t="s">
        <v>538</v>
      </c>
      <c r="E18" s="758"/>
      <c r="F18" s="284">
        <v>20000</v>
      </c>
      <c r="G18" s="283" t="s">
        <v>539</v>
      </c>
      <c r="H18" s="284">
        <v>5000</v>
      </c>
      <c r="I18" s="758" t="s">
        <v>540</v>
      </c>
      <c r="J18" s="759"/>
      <c r="K18" s="195"/>
    </row>
    <row r="19" spans="1:12" ht="18.75" customHeight="1">
      <c r="A19" s="195"/>
      <c r="B19" s="278"/>
      <c r="C19" s="285"/>
      <c r="D19" s="758"/>
      <c r="E19" s="758"/>
      <c r="F19" s="284"/>
      <c r="G19" s="283"/>
      <c r="H19" s="284">
        <v>10000</v>
      </c>
      <c r="I19" s="758" t="s">
        <v>541</v>
      </c>
      <c r="J19" s="759"/>
      <c r="K19" s="195"/>
    </row>
    <row r="20" spans="1:12" ht="18.75" customHeight="1">
      <c r="A20" s="195"/>
      <c r="B20" s="278"/>
      <c r="C20" s="285"/>
      <c r="D20" s="758"/>
      <c r="E20" s="758"/>
      <c r="F20" s="284"/>
      <c r="G20" s="283"/>
      <c r="H20" s="284">
        <v>5000</v>
      </c>
      <c r="I20" s="758" t="s">
        <v>542</v>
      </c>
      <c r="J20" s="759"/>
      <c r="K20" s="195"/>
    </row>
    <row r="21" spans="1:12" ht="18.75" customHeight="1">
      <c r="A21" s="195"/>
      <c r="B21" s="278"/>
      <c r="C21" s="285" t="s">
        <v>543</v>
      </c>
      <c r="D21" s="758" t="s">
        <v>544</v>
      </c>
      <c r="E21" s="758"/>
      <c r="F21" s="284">
        <v>60000</v>
      </c>
      <c r="G21" s="283" t="s">
        <v>545</v>
      </c>
      <c r="H21" s="284">
        <v>60000</v>
      </c>
      <c r="I21" s="758" t="s">
        <v>546</v>
      </c>
      <c r="J21" s="759"/>
      <c r="K21" s="195"/>
    </row>
    <row r="22" spans="1:12" ht="18.75" customHeight="1">
      <c r="A22" s="195"/>
      <c r="B22" s="278"/>
      <c r="C22" s="285"/>
      <c r="D22" s="758"/>
      <c r="E22" s="758"/>
      <c r="F22" s="284"/>
      <c r="G22" s="283"/>
      <c r="H22" s="284"/>
      <c r="I22" s="758"/>
      <c r="J22" s="759"/>
      <c r="K22" s="195"/>
    </row>
    <row r="23" spans="1:12" ht="18.75" customHeight="1">
      <c r="A23" s="195"/>
      <c r="B23" s="278"/>
      <c r="C23" s="285"/>
      <c r="D23" s="758"/>
      <c r="E23" s="758"/>
      <c r="F23" s="284"/>
      <c r="G23" s="283"/>
      <c r="H23" s="284"/>
      <c r="I23" s="758"/>
      <c r="J23" s="759"/>
      <c r="K23" s="195"/>
    </row>
    <row r="24" spans="1:12" ht="18.75" customHeight="1">
      <c r="A24" s="195"/>
      <c r="B24" s="278"/>
      <c r="C24" s="285"/>
      <c r="D24" s="758"/>
      <c r="E24" s="758"/>
      <c r="F24" s="284"/>
      <c r="G24" s="283"/>
      <c r="H24" s="284"/>
      <c r="I24" s="758"/>
      <c r="J24" s="759"/>
      <c r="K24" s="195"/>
    </row>
    <row r="25" spans="1:12" ht="18.75" customHeight="1">
      <c r="A25" s="195"/>
      <c r="B25" s="279"/>
      <c r="C25" s="289"/>
      <c r="D25" s="768"/>
      <c r="E25" s="768"/>
      <c r="F25" s="290"/>
      <c r="G25" s="291"/>
      <c r="H25" s="290"/>
      <c r="I25" s="768"/>
      <c r="J25" s="769"/>
      <c r="K25" s="195"/>
    </row>
    <row r="26" spans="1:12" ht="18.75" customHeight="1">
      <c r="A26" s="195"/>
      <c r="B26" s="195"/>
      <c r="C26" s="175"/>
      <c r="D26" s="175"/>
      <c r="E26" s="175" t="s">
        <v>1</v>
      </c>
      <c r="F26" s="281">
        <f>SUM(F16:F25)</f>
        <v>160000</v>
      </c>
      <c r="G26" s="280" t="s">
        <v>394</v>
      </c>
      <c r="H26" s="281">
        <f>SUM(H16:H25)</f>
        <v>160000</v>
      </c>
      <c r="I26" s="175" t="s">
        <v>393</v>
      </c>
      <c r="J26" s="175"/>
      <c r="K26" s="195"/>
    </row>
    <row r="27" spans="1:12" ht="18.75" customHeight="1">
      <c r="A27" s="195"/>
      <c r="B27" s="195"/>
      <c r="C27" s="175"/>
      <c r="D27" s="175"/>
      <c r="E27" s="175"/>
      <c r="F27" s="175"/>
      <c r="G27" s="175"/>
      <c r="H27" s="175"/>
      <c r="I27" s="175"/>
      <c r="J27" s="175"/>
      <c r="K27" s="195"/>
    </row>
    <row r="28" spans="1:12" ht="18.75" customHeight="1">
      <c r="A28" s="195" t="s">
        <v>578</v>
      </c>
      <c r="B28" s="195"/>
      <c r="C28" s="175"/>
      <c r="D28" s="175"/>
      <c r="E28" s="175"/>
      <c r="F28" s="175"/>
      <c r="G28" s="175"/>
      <c r="H28" s="175"/>
      <c r="I28" s="175"/>
      <c r="J28" s="175"/>
      <c r="K28" s="195"/>
    </row>
    <row r="29" spans="1:12" ht="24.95" customHeight="1">
      <c r="A29" s="195"/>
      <c r="B29" s="385">
        <v>1</v>
      </c>
      <c r="C29" s="390"/>
      <c r="D29" s="754" t="str">
        <f xml:space="preserve"> "延長保育事業　　　　 　　　　　　　（"&amp;主幹専任化要件!$E$29&amp;"月初日現在の利用児童数："&amp;主幹専任化要件!$I$29&amp;"人)"</f>
        <v>延長保育事業　　　　 　　　　　　　（4月初日現在の利用児童数：30人)</v>
      </c>
      <c r="E29" s="559"/>
      <c r="F29" s="559"/>
      <c r="G29" s="559"/>
      <c r="H29" s="559"/>
      <c r="I29" s="559"/>
      <c r="J29" s="559"/>
      <c r="K29" s="195"/>
      <c r="L29" s="358" t="b">
        <f>主幹専任化要件!$L$29</f>
        <v>1</v>
      </c>
    </row>
    <row r="30" spans="1:12" ht="24.95" customHeight="1">
      <c r="A30" s="195"/>
      <c r="B30" s="385">
        <v>2</v>
      </c>
      <c r="C30" s="390"/>
      <c r="D30" s="754" t="str">
        <f>"幼稚園型一時預かり事業　 　　　　　（"&amp;主幹専任化要件!$E$14&amp;"月初日現在の利用児童数："&amp;主幹専任化要件!$I$14&amp;"人)"</f>
        <v>幼稚園型一時預かり事業　 　　　　　（4月初日現在の利用児童数：30人)</v>
      </c>
      <c r="E30" s="559"/>
      <c r="F30" s="559"/>
      <c r="G30" s="559"/>
      <c r="H30" s="559"/>
      <c r="I30" s="559"/>
      <c r="J30" s="559"/>
      <c r="K30" s="195"/>
      <c r="L30" s="358" t="b">
        <f>主幹専任化要件!L14</f>
        <v>1</v>
      </c>
    </row>
    <row r="31" spans="1:12" ht="24.95" customHeight="1">
      <c r="A31" s="195"/>
      <c r="B31" s="385">
        <v>3</v>
      </c>
      <c r="C31" s="391"/>
      <c r="D31" s="754" t="str">
        <f>"一時預かり事業（一般型）　　　　　  （"&amp;主幹専任化要件!$E$31&amp;"月初日現在の利用児童数："&amp;主幹専任化要件!$I$31&amp;"人)"</f>
        <v>一時預かり事業（一般型）　　　　　  （4月初日現在の利用児童数：人)</v>
      </c>
      <c r="E31" s="559"/>
      <c r="F31" s="559"/>
      <c r="G31" s="559"/>
      <c r="H31" s="559"/>
      <c r="I31" s="559"/>
      <c r="J31" s="559"/>
      <c r="K31" s="195"/>
      <c r="L31" s="358" t="b">
        <f>主幹専任化要件!L16</f>
        <v>0</v>
      </c>
    </row>
    <row r="32" spans="1:12" ht="24.95" customHeight="1">
      <c r="A32" s="195"/>
      <c r="B32" s="385">
        <v>4</v>
      </c>
      <c r="C32" s="391"/>
      <c r="D32" s="754" t="s">
        <v>395</v>
      </c>
      <c r="E32" s="559"/>
      <c r="F32" s="559"/>
      <c r="G32" s="559"/>
      <c r="H32" s="559"/>
      <c r="I32" s="559"/>
      <c r="J32" s="559"/>
      <c r="K32" s="195"/>
      <c r="L32" s="358" t="b">
        <f>主幹専任化要件!L32</f>
        <v>0</v>
      </c>
    </row>
    <row r="33" spans="1:12" ht="24.95" customHeight="1">
      <c r="A33" s="195"/>
      <c r="B33" s="385">
        <v>5</v>
      </c>
      <c r="C33" s="390"/>
      <c r="D33" s="754" t="str">
        <f>"満3歳児に対する教育・保育の提供　  （"&amp;主幹専任化要件!$E$18&amp;"月初日現在の利用児童数："&amp;主幹専任化要件!$I$18&amp;"人)"</f>
        <v>満3歳児に対する教育・保育の提供　  （4月初日現在の利用児童数：人)</v>
      </c>
      <c r="E33" s="559"/>
      <c r="F33" s="559"/>
      <c r="G33" s="559"/>
      <c r="H33" s="559"/>
      <c r="I33" s="559"/>
      <c r="J33" s="559"/>
      <c r="K33" s="195"/>
      <c r="L33" s="358" t="b">
        <f>主幹専任化要件!L18</f>
        <v>0</v>
      </c>
    </row>
    <row r="34" spans="1:12" ht="24.95" customHeight="1">
      <c r="A34" s="195"/>
      <c r="B34" s="385">
        <v>6</v>
      </c>
      <c r="C34" s="390"/>
      <c r="D34" s="754" t="str">
        <f>"乳児が3人以上利用している施設　　　（"&amp;主幹専任化要件!$E$34&amp;"月初日現在の利用児童数："&amp;主幹専任化要件!$I$34&amp;"人）"</f>
        <v>乳児が3人以上利用している施設　　　（4月初日現在の利用児童数：6人）</v>
      </c>
      <c r="E34" s="559"/>
      <c r="F34" s="559"/>
      <c r="G34" s="559"/>
      <c r="H34" s="559"/>
      <c r="I34" s="559"/>
      <c r="J34" s="559"/>
      <c r="K34" s="195"/>
      <c r="L34" s="358" t="b">
        <f>主幹専任化要件!L34</f>
        <v>1</v>
      </c>
    </row>
    <row r="35" spans="1:12" ht="24.95" customHeight="1">
      <c r="A35" s="195"/>
      <c r="B35" s="385">
        <v>7</v>
      </c>
      <c r="C35" s="390"/>
      <c r="D35" s="754" t="str">
        <f>"障がい児が1人以上利用している施設　（"&amp;主幹専任化要件!$E$36&amp;"月初日現在の利用児童数："&amp;主幹専任化要件!$I$36&amp;"人）"</f>
        <v>障がい児が1人以上利用している施設　（4月初日現在の利用児童数：11人）</v>
      </c>
      <c r="E35" s="559"/>
      <c r="F35" s="559"/>
      <c r="G35" s="559"/>
      <c r="H35" s="559"/>
      <c r="I35" s="559"/>
      <c r="J35" s="559"/>
      <c r="K35" s="195"/>
      <c r="L35" s="358" t="b">
        <f>主幹専任化要件!L20</f>
        <v>1</v>
      </c>
    </row>
    <row r="36" spans="1:12" ht="18.75" customHeight="1">
      <c r="A36" s="195"/>
      <c r="B36" s="195"/>
      <c r="C36" s="179"/>
      <c r="D36" s="179"/>
      <c r="E36" s="179"/>
      <c r="F36" s="179"/>
      <c r="G36" s="179"/>
      <c r="H36" s="179"/>
      <c r="I36" s="179"/>
      <c r="J36" s="179"/>
      <c r="K36" s="195"/>
    </row>
    <row r="37" spans="1:12" ht="18.75" customHeight="1">
      <c r="A37" s="195"/>
      <c r="B37" s="195"/>
      <c r="C37" s="179"/>
      <c r="D37" s="179"/>
      <c r="E37" s="179"/>
      <c r="F37" s="179"/>
      <c r="G37" s="179"/>
      <c r="H37" s="179"/>
      <c r="I37" s="179"/>
      <c r="J37" s="179"/>
      <c r="K37" s="195"/>
    </row>
    <row r="38" spans="1:12" ht="18.75" customHeight="1">
      <c r="A38" s="195"/>
      <c r="B38" s="195"/>
      <c r="C38" s="179"/>
      <c r="D38" s="179"/>
      <c r="E38" s="179"/>
      <c r="F38" s="179"/>
      <c r="G38" s="179"/>
      <c r="H38" s="179"/>
      <c r="I38" s="179"/>
      <c r="J38" s="179"/>
      <c r="K38" s="195"/>
    </row>
    <row r="39" spans="1:12" ht="18.75" customHeight="1">
      <c r="A39" s="195"/>
      <c r="B39" s="195"/>
      <c r="C39" s="195"/>
      <c r="D39" s="195"/>
      <c r="E39" s="195"/>
      <c r="F39" s="195"/>
      <c r="G39" s="195"/>
      <c r="H39" s="195"/>
      <c r="I39" s="195"/>
      <c r="J39" s="195"/>
      <c r="K39" s="195"/>
    </row>
  </sheetData>
  <mergeCells count="42">
    <mergeCell ref="D35:J35"/>
    <mergeCell ref="D29:J29"/>
    <mergeCell ref="D30:J30"/>
    <mergeCell ref="D31:J31"/>
    <mergeCell ref="D32:J32"/>
    <mergeCell ref="D33:J33"/>
    <mergeCell ref="D34:J34"/>
    <mergeCell ref="D23:E23"/>
    <mergeCell ref="I23:J23"/>
    <mergeCell ref="D24:E24"/>
    <mergeCell ref="I24:J24"/>
    <mergeCell ref="D25:E25"/>
    <mergeCell ref="I25:J25"/>
    <mergeCell ref="B12:B15"/>
    <mergeCell ref="D21:E21"/>
    <mergeCell ref="I21:J21"/>
    <mergeCell ref="I12:J12"/>
    <mergeCell ref="I13:J13"/>
    <mergeCell ref="I14:J14"/>
    <mergeCell ref="I15:J15"/>
    <mergeCell ref="I16:J16"/>
    <mergeCell ref="I17:J17"/>
    <mergeCell ref="D15:E15"/>
    <mergeCell ref="D16:E16"/>
    <mergeCell ref="D17:E17"/>
    <mergeCell ref="D12:E12"/>
    <mergeCell ref="D13:E13"/>
    <mergeCell ref="D14:E14"/>
    <mergeCell ref="D22:E22"/>
    <mergeCell ref="I22:J22"/>
    <mergeCell ref="D18:E18"/>
    <mergeCell ref="D19:E19"/>
    <mergeCell ref="D20:E20"/>
    <mergeCell ref="I18:J18"/>
    <mergeCell ref="I19:J19"/>
    <mergeCell ref="I20:J20"/>
    <mergeCell ref="H1:J1"/>
    <mergeCell ref="B3:J3"/>
    <mergeCell ref="A5:B5"/>
    <mergeCell ref="C5:E5"/>
    <mergeCell ref="D11:E11"/>
    <mergeCell ref="I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scale="93"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8133" r:id="rId4" name="Check Box 5">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2</xdr:col>
                    <xdr:colOff>219075</xdr:colOff>
                    <xdr:row>33</xdr:row>
                    <xdr:rowOff>0</xdr:rowOff>
                  </from>
                  <to>
                    <xdr:col>2</xdr:col>
                    <xdr:colOff>523875</xdr:colOff>
                    <xdr:row>34</xdr:row>
                    <xdr:rowOff>9525</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xdr:col>
                    <xdr:colOff>219075</xdr:colOff>
                    <xdr:row>34</xdr:row>
                    <xdr:rowOff>0</xdr:rowOff>
                  </from>
                  <to>
                    <xdr:col>2</xdr:col>
                    <xdr:colOff>523875</xdr:colOff>
                    <xdr:row>35</xdr:row>
                    <xdr:rowOff>9525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0"/>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469" t="str">
        <f>"令和"&amp;申請書!$V$6&amp;"年"&amp;申請書!$X$6&amp;"月"&amp;申請書!$AA$6&amp;"日"</f>
        <v>令和4年12月1日</v>
      </c>
      <c r="I1" s="469"/>
      <c r="J1" s="469"/>
      <c r="M1" s="109" t="s">
        <v>188</v>
      </c>
    </row>
    <row r="3" spans="1:13" ht="24">
      <c r="A3" s="470" t="s">
        <v>56</v>
      </c>
      <c r="B3" s="399"/>
      <c r="C3" s="399"/>
      <c r="D3" s="399"/>
      <c r="E3" s="399"/>
      <c r="F3" s="399"/>
      <c r="G3" s="399"/>
      <c r="H3" s="399"/>
      <c r="I3" s="399"/>
      <c r="J3" s="399"/>
    </row>
    <row r="4" spans="1:13" ht="9" customHeight="1">
      <c r="A4" s="25"/>
      <c r="B4" s="25"/>
    </row>
    <row r="5" spans="1:13" ht="24" customHeight="1">
      <c r="A5" s="445" t="s">
        <v>9</v>
      </c>
      <c r="B5" s="447"/>
      <c r="C5" s="782" t="str">
        <f>申請書!$O$22</f>
        <v>記載例認定こども園</v>
      </c>
      <c r="D5" s="500"/>
      <c r="E5" s="500"/>
      <c r="F5" s="500"/>
      <c r="G5" s="783"/>
      <c r="H5" s="20"/>
      <c r="I5" s="20"/>
      <c r="J5" s="20"/>
      <c r="K5" s="14"/>
    </row>
    <row r="6" spans="1:13" ht="10.5" customHeight="1">
      <c r="C6" s="231"/>
    </row>
    <row r="7" spans="1:13" ht="20.100000000000001" customHeight="1">
      <c r="A7" s="26"/>
      <c r="B7" s="54" t="s">
        <v>57</v>
      </c>
      <c r="C7" s="55"/>
      <c r="D7" s="17"/>
      <c r="E7" s="17"/>
      <c r="F7" s="17"/>
      <c r="G7" s="17"/>
      <c r="H7" s="17"/>
      <c r="I7" s="17"/>
      <c r="J7" s="17"/>
      <c r="K7" s="21"/>
    </row>
    <row r="8" spans="1:13" ht="6.75" customHeight="1">
      <c r="A8" s="45"/>
      <c r="B8" s="20"/>
      <c r="C8" s="50"/>
      <c r="D8" s="20"/>
      <c r="E8" s="20"/>
      <c r="F8" s="20"/>
      <c r="G8" s="20"/>
      <c r="H8" s="20"/>
      <c r="I8" s="20"/>
      <c r="J8" s="20"/>
      <c r="K8" s="41"/>
    </row>
    <row r="9" spans="1:13" ht="20.100000000000001" customHeight="1">
      <c r="A9" s="45"/>
      <c r="B9" s="779" t="s">
        <v>58</v>
      </c>
      <c r="C9" s="434"/>
      <c r="D9" s="434"/>
      <c r="E9" s="434"/>
      <c r="F9" s="434"/>
      <c r="G9" s="434"/>
      <c r="H9" s="434"/>
      <c r="I9" s="434"/>
      <c r="J9" s="434"/>
      <c r="K9" s="41"/>
    </row>
    <row r="10" spans="1:13" ht="6" customHeight="1">
      <c r="A10" s="45"/>
      <c r="B10" s="59"/>
      <c r="C10" s="35"/>
      <c r="D10" s="35"/>
      <c r="E10" s="35"/>
      <c r="F10" s="35"/>
      <c r="G10" s="35"/>
      <c r="H10" s="35"/>
      <c r="I10" s="35"/>
      <c r="J10" s="44"/>
      <c r="K10" s="41"/>
    </row>
    <row r="11" spans="1:13" ht="20.100000000000001" customHeight="1">
      <c r="A11" s="45"/>
      <c r="B11" s="238"/>
      <c r="C11" s="779" t="s">
        <v>59</v>
      </c>
      <c r="D11" s="779"/>
      <c r="E11" s="779"/>
      <c r="F11" s="779"/>
      <c r="G11" s="779"/>
      <c r="H11" s="779"/>
      <c r="I11" s="779"/>
      <c r="J11" s="780"/>
      <c r="K11" s="41"/>
    </row>
    <row r="12" spans="1:13" ht="20.100000000000001" customHeight="1">
      <c r="A12" s="45"/>
      <c r="B12" s="239"/>
      <c r="C12" s="770" t="s">
        <v>60</v>
      </c>
      <c r="D12" s="771"/>
      <c r="E12" s="771"/>
      <c r="F12" s="771"/>
      <c r="G12" s="771"/>
      <c r="H12" s="771"/>
      <c r="I12" s="771"/>
      <c r="J12" s="548"/>
      <c r="K12" s="41"/>
    </row>
    <row r="13" spans="1:13" ht="20.100000000000001" customHeight="1">
      <c r="A13" s="45"/>
      <c r="B13" s="56"/>
      <c r="C13" s="771"/>
      <c r="D13" s="771"/>
      <c r="E13" s="771"/>
      <c r="F13" s="771"/>
      <c r="G13" s="771"/>
      <c r="H13" s="771"/>
      <c r="I13" s="771"/>
      <c r="J13" s="548"/>
      <c r="K13" s="41"/>
    </row>
    <row r="14" spans="1:13" ht="20.100000000000001" customHeight="1">
      <c r="A14" s="45"/>
      <c r="B14" s="239"/>
      <c r="C14" s="770" t="s">
        <v>61</v>
      </c>
      <c r="D14" s="452"/>
      <c r="E14" s="452"/>
      <c r="F14" s="452"/>
      <c r="G14" s="452"/>
      <c r="H14" s="452"/>
      <c r="I14" s="452"/>
      <c r="J14" s="548"/>
      <c r="K14" s="41"/>
    </row>
    <row r="15" spans="1:13" ht="20.100000000000001" customHeight="1">
      <c r="A15" s="45"/>
      <c r="B15" s="56"/>
      <c r="C15" s="452"/>
      <c r="D15" s="452"/>
      <c r="E15" s="452"/>
      <c r="F15" s="452"/>
      <c r="G15" s="452"/>
      <c r="H15" s="452"/>
      <c r="I15" s="452"/>
      <c r="J15" s="548"/>
      <c r="K15" s="41"/>
    </row>
    <row r="16" spans="1:13" ht="20.100000000000001" customHeight="1">
      <c r="A16" s="45"/>
      <c r="B16" s="45"/>
      <c r="C16" s="452"/>
      <c r="D16" s="452"/>
      <c r="E16" s="452"/>
      <c r="F16" s="452"/>
      <c r="G16" s="452"/>
      <c r="H16" s="452"/>
      <c r="I16" s="452"/>
      <c r="J16" s="548"/>
      <c r="K16" s="41"/>
    </row>
    <row r="17" spans="1:11" ht="20.100000000000001" customHeight="1">
      <c r="A17" s="45"/>
      <c r="B17" s="57"/>
      <c r="C17" s="450"/>
      <c r="D17" s="450"/>
      <c r="E17" s="450"/>
      <c r="F17" s="450"/>
      <c r="G17" s="450"/>
      <c r="H17" s="450"/>
      <c r="I17" s="450"/>
      <c r="J17" s="451"/>
      <c r="K17" s="41"/>
    </row>
    <row r="18" spans="1:11" ht="8.25" customHeight="1">
      <c r="A18" s="45"/>
      <c r="B18" s="49"/>
      <c r="C18" s="46"/>
      <c r="D18" s="20"/>
      <c r="E18" s="20"/>
      <c r="F18" s="20"/>
      <c r="G18" s="20"/>
      <c r="H18" s="20"/>
      <c r="I18" s="20"/>
      <c r="J18" s="20"/>
      <c r="K18" s="41"/>
    </row>
    <row r="19" spans="1:11" ht="20.100000000000001" customHeight="1">
      <c r="A19" s="45"/>
      <c r="B19" s="781" t="s">
        <v>62</v>
      </c>
      <c r="C19" s="501"/>
      <c r="D19" s="501"/>
      <c r="E19" s="501"/>
      <c r="F19" s="501"/>
      <c r="G19" s="20"/>
      <c r="H19" s="20"/>
      <c r="I19" s="20"/>
      <c r="J19" s="20"/>
      <c r="K19" s="41"/>
    </row>
    <row r="20" spans="1:11" ht="20.100000000000001" customHeight="1">
      <c r="A20" s="45"/>
      <c r="B20" s="452" t="s">
        <v>63</v>
      </c>
      <c r="C20" s="452"/>
      <c r="D20" s="452"/>
      <c r="E20" s="452"/>
      <c r="F20" s="452"/>
      <c r="G20" s="452"/>
      <c r="H20" s="452"/>
      <c r="I20" s="452"/>
      <c r="J20" s="434"/>
      <c r="K20" s="41"/>
    </row>
    <row r="21" spans="1:11" ht="20.100000000000001" customHeight="1">
      <c r="A21" s="45"/>
      <c r="B21" s="452"/>
      <c r="C21" s="452"/>
      <c r="D21" s="452"/>
      <c r="E21" s="452"/>
      <c r="F21" s="452"/>
      <c r="G21" s="452"/>
      <c r="H21" s="452"/>
      <c r="I21" s="452"/>
      <c r="J21" s="434"/>
      <c r="K21" s="41"/>
    </row>
    <row r="22" spans="1:11" ht="20.100000000000001" customHeight="1">
      <c r="A22" s="45"/>
      <c r="B22" s="772" t="s">
        <v>526</v>
      </c>
      <c r="C22" s="773"/>
      <c r="D22" s="773"/>
      <c r="E22" s="773"/>
      <c r="F22" s="773"/>
      <c r="G22" s="773"/>
      <c r="H22" s="773"/>
      <c r="I22" s="773"/>
      <c r="J22" s="774"/>
      <c r="K22" s="41"/>
    </row>
    <row r="23" spans="1:11" ht="20.100000000000001" customHeight="1">
      <c r="A23" s="45"/>
      <c r="B23" s="775"/>
      <c r="C23" s="776"/>
      <c r="D23" s="776"/>
      <c r="E23" s="776"/>
      <c r="F23" s="776"/>
      <c r="G23" s="776"/>
      <c r="H23" s="776"/>
      <c r="I23" s="776"/>
      <c r="J23" s="777"/>
      <c r="K23" s="41"/>
    </row>
    <row r="24" spans="1:11" ht="10.5" customHeight="1">
      <c r="A24" s="45"/>
      <c r="B24" s="20"/>
      <c r="C24" s="20"/>
      <c r="D24" s="34"/>
      <c r="E24" s="34"/>
      <c r="F24" s="34"/>
      <c r="G24" s="34"/>
      <c r="H24" s="34"/>
      <c r="I24" s="34"/>
      <c r="J24" s="34"/>
      <c r="K24" s="41"/>
    </row>
    <row r="25" spans="1:11" ht="20.100000000000001" customHeight="1">
      <c r="A25" s="45"/>
      <c r="B25" s="40" t="s">
        <v>64</v>
      </c>
      <c r="C25" s="20"/>
      <c r="D25" s="20"/>
      <c r="E25" s="20"/>
      <c r="F25" s="20"/>
      <c r="G25" s="20"/>
      <c r="H25" s="20"/>
      <c r="I25" s="20"/>
      <c r="J25" s="20"/>
      <c r="K25" s="41"/>
    </row>
    <row r="26" spans="1:11" ht="20.100000000000001" customHeight="1">
      <c r="A26" s="45"/>
      <c r="B26" s="452" t="s">
        <v>65</v>
      </c>
      <c r="C26" s="452"/>
      <c r="D26" s="452"/>
      <c r="E26" s="452"/>
      <c r="F26" s="452"/>
      <c r="G26" s="452"/>
      <c r="H26" s="452"/>
      <c r="I26" s="452"/>
      <c r="J26" s="452"/>
      <c r="K26" s="41"/>
    </row>
    <row r="27" spans="1:11" ht="20.100000000000001" customHeight="1">
      <c r="A27" s="45"/>
      <c r="B27" s="452"/>
      <c r="C27" s="452"/>
      <c r="D27" s="452"/>
      <c r="E27" s="452"/>
      <c r="F27" s="452"/>
      <c r="G27" s="452"/>
      <c r="H27" s="452"/>
      <c r="I27" s="452"/>
      <c r="J27" s="452"/>
      <c r="K27" s="41"/>
    </row>
    <row r="28" spans="1:11" ht="20.100000000000001" customHeight="1">
      <c r="A28" s="45"/>
      <c r="B28" s="531" t="s">
        <v>66</v>
      </c>
      <c r="C28" s="531"/>
      <c r="D28" s="531" t="s">
        <v>67</v>
      </c>
      <c r="E28" s="531"/>
      <c r="F28" s="531" t="s">
        <v>68</v>
      </c>
      <c r="G28" s="531"/>
      <c r="H28" s="531"/>
      <c r="I28" s="531"/>
      <c r="J28" s="531"/>
      <c r="K28" s="41"/>
    </row>
    <row r="29" spans="1:11" ht="20.100000000000001" customHeight="1">
      <c r="A29" s="45"/>
      <c r="B29" s="778">
        <v>44757</v>
      </c>
      <c r="C29" s="477"/>
      <c r="D29" s="477" t="s">
        <v>561</v>
      </c>
      <c r="E29" s="477"/>
      <c r="F29" s="477" t="s">
        <v>562</v>
      </c>
      <c r="G29" s="477"/>
      <c r="H29" s="477"/>
      <c r="I29" s="477"/>
      <c r="J29" s="477"/>
      <c r="K29" s="41"/>
    </row>
    <row r="30" spans="1:11" ht="20.100000000000001" customHeight="1">
      <c r="A30" s="45"/>
      <c r="B30" s="778">
        <v>44763</v>
      </c>
      <c r="C30" s="477"/>
      <c r="D30" s="477" t="s">
        <v>563</v>
      </c>
      <c r="E30" s="477"/>
      <c r="F30" s="477" t="s">
        <v>562</v>
      </c>
      <c r="G30" s="477"/>
      <c r="H30" s="477"/>
      <c r="I30" s="477"/>
      <c r="J30" s="477"/>
      <c r="K30" s="41"/>
    </row>
    <row r="31" spans="1:11" ht="20.100000000000001" customHeight="1">
      <c r="A31" s="45"/>
      <c r="B31" s="778">
        <v>44769</v>
      </c>
      <c r="C31" s="477"/>
      <c r="D31" s="477" t="s">
        <v>564</v>
      </c>
      <c r="E31" s="477"/>
      <c r="F31" s="477" t="s">
        <v>562</v>
      </c>
      <c r="G31" s="477"/>
      <c r="H31" s="477"/>
      <c r="I31" s="477"/>
      <c r="J31" s="477"/>
      <c r="K31" s="41"/>
    </row>
    <row r="32" spans="1:11" ht="20.100000000000001" customHeight="1">
      <c r="A32" s="45"/>
      <c r="B32" s="477" t="s">
        <v>565</v>
      </c>
      <c r="C32" s="477"/>
      <c r="D32" s="477" t="s">
        <v>561</v>
      </c>
      <c r="E32" s="477"/>
      <c r="F32" s="477" t="s">
        <v>566</v>
      </c>
      <c r="G32" s="477"/>
      <c r="H32" s="477"/>
      <c r="I32" s="477"/>
      <c r="J32" s="477"/>
      <c r="K32" s="41"/>
    </row>
    <row r="33" spans="1:11" ht="20.100000000000001" customHeight="1">
      <c r="A33" s="45"/>
      <c r="B33" s="477"/>
      <c r="C33" s="477"/>
      <c r="D33" s="477"/>
      <c r="E33" s="477"/>
      <c r="F33" s="477"/>
      <c r="G33" s="477"/>
      <c r="H33" s="477"/>
      <c r="I33" s="477"/>
      <c r="J33" s="477"/>
      <c r="K33" s="41"/>
    </row>
    <row r="34" spans="1:11" ht="20.100000000000001" customHeight="1">
      <c r="A34" s="45"/>
      <c r="B34" s="477"/>
      <c r="C34" s="477"/>
      <c r="D34" s="477"/>
      <c r="E34" s="477"/>
      <c r="F34" s="477"/>
      <c r="G34" s="477"/>
      <c r="H34" s="477"/>
      <c r="I34" s="477"/>
      <c r="J34" s="477"/>
      <c r="K34" s="41"/>
    </row>
    <row r="35" spans="1:11" ht="20.100000000000001" customHeight="1">
      <c r="A35" s="45"/>
      <c r="B35" s="477"/>
      <c r="C35" s="477"/>
      <c r="D35" s="477"/>
      <c r="E35" s="477"/>
      <c r="F35" s="477"/>
      <c r="G35" s="477"/>
      <c r="H35" s="477"/>
      <c r="I35" s="477"/>
      <c r="J35" s="477"/>
      <c r="K35" s="41"/>
    </row>
    <row r="36" spans="1:11" ht="20.100000000000001" customHeight="1">
      <c r="A36" s="45"/>
      <c r="B36" s="477"/>
      <c r="C36" s="477"/>
      <c r="D36" s="477"/>
      <c r="E36" s="477"/>
      <c r="F36" s="477"/>
      <c r="G36" s="477"/>
      <c r="H36" s="477"/>
      <c r="I36" s="477"/>
      <c r="J36" s="477"/>
      <c r="K36" s="41"/>
    </row>
    <row r="37" spans="1:11" ht="20.100000000000001" customHeight="1">
      <c r="A37" s="45"/>
      <c r="B37" s="432" t="s">
        <v>567</v>
      </c>
      <c r="C37" s="751"/>
      <c r="D37" s="751"/>
      <c r="E37" s="751"/>
      <c r="F37" s="751"/>
      <c r="G37" s="751"/>
      <c r="H37" s="751"/>
      <c r="I37" s="751"/>
      <c r="J37" s="751"/>
      <c r="K37" s="41"/>
    </row>
    <row r="38" spans="1:11" ht="20.100000000000001" customHeight="1">
      <c r="A38" s="45"/>
      <c r="B38" s="751"/>
      <c r="C38" s="751"/>
      <c r="D38" s="751"/>
      <c r="E38" s="751"/>
      <c r="F38" s="751"/>
      <c r="G38" s="751"/>
      <c r="H38" s="751"/>
      <c r="I38" s="751"/>
      <c r="J38" s="751"/>
      <c r="K38" s="41"/>
    </row>
    <row r="39" spans="1:11">
      <c r="A39" s="27"/>
      <c r="B39" s="751"/>
      <c r="C39" s="751"/>
      <c r="D39" s="751"/>
      <c r="E39" s="751"/>
      <c r="F39" s="751"/>
      <c r="G39" s="751"/>
      <c r="H39" s="751"/>
      <c r="I39" s="751"/>
      <c r="J39" s="751"/>
      <c r="K39" s="28"/>
    </row>
    <row r="40" spans="1:11">
      <c r="A40" s="18"/>
      <c r="B40" s="25"/>
      <c r="C40" s="25"/>
      <c r="D40" s="25"/>
      <c r="E40" s="25"/>
      <c r="F40" s="25"/>
      <c r="G40" s="25"/>
      <c r="H40" s="25"/>
      <c r="I40" s="25"/>
      <c r="J40" s="25"/>
      <c r="K40" s="23"/>
    </row>
  </sheetData>
  <mergeCells count="40">
    <mergeCell ref="H1:J1"/>
    <mergeCell ref="A5:B5"/>
    <mergeCell ref="C5:G5"/>
    <mergeCell ref="A3:J3"/>
    <mergeCell ref="B9:J9"/>
    <mergeCell ref="C11:J11"/>
    <mergeCell ref="B19:F19"/>
    <mergeCell ref="B20:J21"/>
    <mergeCell ref="B26:J27"/>
    <mergeCell ref="B28:C28"/>
    <mergeCell ref="D28:E28"/>
    <mergeCell ref="F28:J28"/>
    <mergeCell ref="B29:C29"/>
    <mergeCell ref="D29:E29"/>
    <mergeCell ref="F29:J29"/>
    <mergeCell ref="B30:C30"/>
    <mergeCell ref="D30:E30"/>
    <mergeCell ref="F30:J30"/>
    <mergeCell ref="B31:C31"/>
    <mergeCell ref="D31:E31"/>
    <mergeCell ref="F31:J31"/>
    <mergeCell ref="B32:C32"/>
    <mergeCell ref="D32:E32"/>
    <mergeCell ref="F32:J32"/>
    <mergeCell ref="B37:J39"/>
    <mergeCell ref="C12:J13"/>
    <mergeCell ref="C14:J17"/>
    <mergeCell ref="B22:J23"/>
    <mergeCell ref="B35:C35"/>
    <mergeCell ref="D35:E35"/>
    <mergeCell ref="F35:J35"/>
    <mergeCell ref="B36:C36"/>
    <mergeCell ref="D36:E36"/>
    <mergeCell ref="F36:J36"/>
    <mergeCell ref="B33:C33"/>
    <mergeCell ref="D33:E33"/>
    <mergeCell ref="F33:J33"/>
    <mergeCell ref="B34:C34"/>
    <mergeCell ref="D34:E34"/>
    <mergeCell ref="F34:J3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171450</xdr:colOff>
                    <xdr:row>9</xdr:row>
                    <xdr:rowOff>66675</xdr:rowOff>
                  </from>
                  <to>
                    <xdr:col>1</xdr:col>
                    <xdr:colOff>457200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171450</xdr:colOff>
                    <xdr:row>11</xdr:row>
                    <xdr:rowOff>0</xdr:rowOff>
                  </from>
                  <to>
                    <xdr:col>1</xdr:col>
                    <xdr:colOff>457200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180975</xdr:colOff>
                    <xdr:row>13</xdr:row>
                    <xdr:rowOff>0</xdr:rowOff>
                  </from>
                  <to>
                    <xdr:col>1</xdr:col>
                    <xdr:colOff>466725</xdr:colOff>
                    <xdr:row>13</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71"/>
  <sheetViews>
    <sheetView view="pageBreakPreview" zoomScale="115" zoomScaleNormal="100" zoomScaleSheetLayoutView="115" workbookViewId="0">
      <selection activeCell="R12" sqref="R12"/>
    </sheetView>
  </sheetViews>
  <sheetFormatPr defaultRowHeight="13.5"/>
  <cols>
    <col min="1" max="1" width="3.625" style="85" customWidth="1"/>
    <col min="2" max="3" width="5.5" style="85" customWidth="1"/>
    <col min="4" max="15" width="3.625" style="85" customWidth="1"/>
    <col min="16" max="16" width="4" style="85" bestFit="1" customWidth="1"/>
    <col min="17" max="17" width="3.125" style="85" bestFit="1" customWidth="1"/>
    <col min="18" max="18" width="4" style="85" bestFit="1" customWidth="1"/>
    <col min="19" max="19" width="10.75" style="96" customWidth="1"/>
    <col min="20" max="20" width="3.625" style="85" customWidth="1"/>
    <col min="21" max="21" width="7.125" style="85" bestFit="1" customWidth="1"/>
    <col min="22" max="61" width="3.625" style="85" customWidth="1"/>
    <col min="62" max="16384" width="9" style="85"/>
  </cols>
  <sheetData>
    <row r="1" spans="1:24" s="95" customFormat="1" ht="20.25" customHeight="1">
      <c r="A1" s="424" t="str">
        <f>"Ⅰ　総括表（令和　"&amp;申請書!$E$3&amp;"　年度分)"</f>
        <v>Ⅰ　総括表（令和　4　年度分)</v>
      </c>
      <c r="B1" s="399"/>
      <c r="C1" s="399"/>
      <c r="D1" s="399"/>
      <c r="E1" s="399"/>
      <c r="F1" s="399"/>
      <c r="G1" s="399"/>
      <c r="H1" s="399"/>
      <c r="I1" s="399"/>
      <c r="J1" s="399"/>
      <c r="K1" s="399"/>
      <c r="L1" s="399"/>
      <c r="M1" s="399"/>
      <c r="N1" s="399"/>
      <c r="O1" s="399"/>
      <c r="P1" s="399"/>
      <c r="Q1" s="399"/>
      <c r="R1" s="399"/>
      <c r="S1" s="399"/>
      <c r="T1" s="94"/>
      <c r="U1" s="94"/>
      <c r="V1" s="94"/>
      <c r="W1" s="94"/>
    </row>
    <row r="2" spans="1:24" ht="1.5" customHeight="1"/>
    <row r="3" spans="1:24" ht="25.5" customHeight="1">
      <c r="A3" s="409" t="s">
        <v>9</v>
      </c>
      <c r="B3" s="409"/>
      <c r="C3" s="409"/>
      <c r="D3" s="409"/>
      <c r="E3" s="409"/>
      <c r="F3" s="409"/>
      <c r="G3" s="410" t="str">
        <f>申請書!$O$22</f>
        <v>記載例認定こども園</v>
      </c>
      <c r="H3" s="410"/>
      <c r="I3" s="410"/>
      <c r="J3" s="410"/>
      <c r="K3" s="410"/>
      <c r="L3" s="410"/>
      <c r="M3" s="410"/>
      <c r="N3" s="410"/>
      <c r="O3" s="410"/>
      <c r="P3" s="410"/>
    </row>
    <row r="4" spans="1:24" ht="0.75" customHeight="1">
      <c r="A4" s="94"/>
      <c r="B4" s="94"/>
      <c r="C4" s="94"/>
      <c r="D4" s="94"/>
      <c r="E4" s="94"/>
      <c r="F4" s="94"/>
      <c r="G4" s="94"/>
      <c r="H4" s="94"/>
      <c r="I4" s="93"/>
      <c r="J4" s="93"/>
    </row>
    <row r="5" spans="1:24" ht="21">
      <c r="A5" s="97"/>
      <c r="B5" s="98" t="s">
        <v>112</v>
      </c>
      <c r="C5" s="98" t="s">
        <v>160</v>
      </c>
      <c r="D5" s="422" t="s">
        <v>267</v>
      </c>
      <c r="E5" s="423"/>
      <c r="F5" s="415" t="s">
        <v>161</v>
      </c>
      <c r="G5" s="415"/>
      <c r="H5" s="415"/>
      <c r="I5" s="415"/>
      <c r="J5" s="415"/>
      <c r="K5" s="415"/>
      <c r="L5" s="415"/>
      <c r="M5" s="415"/>
      <c r="N5" s="415"/>
      <c r="O5" s="415"/>
      <c r="P5" s="415" t="s">
        <v>162</v>
      </c>
      <c r="Q5" s="415"/>
      <c r="R5" s="415"/>
      <c r="S5" s="100" t="s">
        <v>164</v>
      </c>
      <c r="T5" s="94"/>
      <c r="U5" s="94"/>
      <c r="V5" s="94"/>
      <c r="W5" s="94"/>
    </row>
    <row r="6" spans="1:24" ht="18" customHeight="1">
      <c r="A6" s="416" t="s">
        <v>113</v>
      </c>
      <c r="B6" s="417"/>
      <c r="C6" s="417"/>
      <c r="D6" s="417"/>
      <c r="E6" s="417"/>
      <c r="F6" s="417"/>
      <c r="G6" s="417"/>
      <c r="H6" s="417"/>
      <c r="I6" s="417"/>
      <c r="J6" s="417"/>
      <c r="K6" s="417"/>
      <c r="L6" s="417"/>
      <c r="M6" s="417"/>
      <c r="N6" s="417"/>
      <c r="O6" s="417"/>
      <c r="P6" s="417"/>
      <c r="Q6" s="417"/>
      <c r="R6" s="417"/>
      <c r="S6" s="418"/>
      <c r="T6" s="94"/>
      <c r="U6" s="94"/>
      <c r="V6" s="94"/>
      <c r="W6" s="94"/>
      <c r="X6" s="94"/>
    </row>
    <row r="7" spans="1:24" ht="17.100000000000001" customHeight="1">
      <c r="A7" s="97">
        <v>1</v>
      </c>
      <c r="B7" s="299"/>
      <c r="C7" s="102" t="s">
        <v>167</v>
      </c>
      <c r="D7" s="130" t="s">
        <v>268</v>
      </c>
      <c r="E7" s="130" t="s">
        <v>269</v>
      </c>
      <c r="F7" s="413" t="s">
        <v>114</v>
      </c>
      <c r="G7" s="414"/>
      <c r="H7" s="414"/>
      <c r="I7" s="414"/>
      <c r="J7" s="414"/>
      <c r="K7" s="414"/>
      <c r="L7" s="414"/>
      <c r="M7" s="414"/>
      <c r="N7" s="414"/>
      <c r="O7" s="414"/>
      <c r="P7" s="99">
        <f>申請書!$O$20</f>
        <v>4</v>
      </c>
      <c r="Q7" s="100" t="s">
        <v>163</v>
      </c>
      <c r="R7" s="101">
        <f>申請書!$W$20</f>
        <v>3</v>
      </c>
      <c r="S7" s="100" t="s">
        <v>165</v>
      </c>
    </row>
    <row r="8" spans="1:24" ht="17.100000000000001" customHeight="1">
      <c r="A8" s="97">
        <v>2</v>
      </c>
      <c r="B8" s="103"/>
      <c r="C8" s="102" t="s">
        <v>167</v>
      </c>
      <c r="D8" s="130" t="s">
        <v>268</v>
      </c>
      <c r="E8" s="102"/>
      <c r="F8" s="413" t="s">
        <v>115</v>
      </c>
      <c r="G8" s="414"/>
      <c r="H8" s="414"/>
      <c r="I8" s="414"/>
      <c r="J8" s="414"/>
      <c r="K8" s="414"/>
      <c r="L8" s="414"/>
      <c r="M8" s="414"/>
      <c r="N8" s="414"/>
      <c r="O8" s="414"/>
      <c r="P8" s="99">
        <f>申請書!$O$20</f>
        <v>4</v>
      </c>
      <c r="Q8" s="100" t="s">
        <v>163</v>
      </c>
      <c r="R8" s="101">
        <f>申請書!$W$20</f>
        <v>3</v>
      </c>
      <c r="S8" s="106" t="s">
        <v>166</v>
      </c>
    </row>
    <row r="9" spans="1:24" ht="17.100000000000001" customHeight="1">
      <c r="A9" s="97">
        <v>3</v>
      </c>
      <c r="B9" s="103"/>
      <c r="C9" s="102" t="s">
        <v>167</v>
      </c>
      <c r="D9" s="130" t="s">
        <v>268</v>
      </c>
      <c r="E9" s="102"/>
      <c r="F9" s="413" t="s">
        <v>116</v>
      </c>
      <c r="G9" s="414"/>
      <c r="H9" s="414"/>
      <c r="I9" s="414"/>
      <c r="J9" s="414"/>
      <c r="K9" s="414"/>
      <c r="L9" s="414"/>
      <c r="M9" s="414"/>
      <c r="N9" s="414"/>
      <c r="O9" s="414"/>
      <c r="P9" s="99">
        <f>申請書!$O$20</f>
        <v>4</v>
      </c>
      <c r="Q9" s="100" t="s">
        <v>163</v>
      </c>
      <c r="R9" s="101">
        <f>申請書!$W$20</f>
        <v>3</v>
      </c>
      <c r="S9" s="106" t="s">
        <v>166</v>
      </c>
    </row>
    <row r="10" spans="1:24" ht="17.100000000000001" customHeight="1">
      <c r="A10" s="97">
        <v>4</v>
      </c>
      <c r="B10" s="103"/>
      <c r="C10" s="102" t="s">
        <v>167</v>
      </c>
      <c r="D10" s="130" t="s">
        <v>268</v>
      </c>
      <c r="E10" s="130" t="s">
        <v>269</v>
      </c>
      <c r="F10" s="413" t="s">
        <v>117</v>
      </c>
      <c r="G10" s="414"/>
      <c r="H10" s="414"/>
      <c r="I10" s="414"/>
      <c r="J10" s="414"/>
      <c r="K10" s="414"/>
      <c r="L10" s="414"/>
      <c r="M10" s="414"/>
      <c r="N10" s="414"/>
      <c r="O10" s="414"/>
      <c r="P10" s="99">
        <f>申請書!$O$20</f>
        <v>4</v>
      </c>
      <c r="Q10" s="100" t="s">
        <v>163</v>
      </c>
      <c r="R10" s="101">
        <f>申請書!$W$20</f>
        <v>3</v>
      </c>
      <c r="S10" s="106" t="s">
        <v>168</v>
      </c>
    </row>
    <row r="11" spans="1:24" ht="17.100000000000001" customHeight="1">
      <c r="A11" s="97">
        <v>5</v>
      </c>
      <c r="B11" s="103"/>
      <c r="C11" s="102" t="s">
        <v>167</v>
      </c>
      <c r="D11" s="130" t="s">
        <v>268</v>
      </c>
      <c r="E11" s="102"/>
      <c r="F11" s="413" t="s">
        <v>118</v>
      </c>
      <c r="G11" s="414"/>
      <c r="H11" s="414"/>
      <c r="I11" s="414"/>
      <c r="J11" s="414"/>
      <c r="K11" s="414"/>
      <c r="L11" s="414"/>
      <c r="M11" s="414"/>
      <c r="N11" s="414"/>
      <c r="O11" s="414"/>
      <c r="P11" s="99">
        <f>申請書!$O$20</f>
        <v>4</v>
      </c>
      <c r="Q11" s="100" t="s">
        <v>163</v>
      </c>
      <c r="R11" s="101">
        <f>申請書!$W$20</f>
        <v>3</v>
      </c>
      <c r="S11" s="106" t="s">
        <v>168</v>
      </c>
    </row>
    <row r="12" spans="1:24" ht="17.100000000000001" customHeight="1">
      <c r="A12" s="97">
        <v>6</v>
      </c>
      <c r="B12" s="103"/>
      <c r="C12" s="102" t="s">
        <v>167</v>
      </c>
      <c r="D12" s="130" t="s">
        <v>268</v>
      </c>
      <c r="E12" s="102"/>
      <c r="F12" s="413" t="s">
        <v>119</v>
      </c>
      <c r="G12" s="414"/>
      <c r="H12" s="414"/>
      <c r="I12" s="414"/>
      <c r="J12" s="414"/>
      <c r="K12" s="414"/>
      <c r="L12" s="414"/>
      <c r="M12" s="414"/>
      <c r="N12" s="414"/>
      <c r="O12" s="414"/>
      <c r="P12" s="99">
        <f>申請書!$O$20</f>
        <v>4</v>
      </c>
      <c r="Q12" s="100" t="s">
        <v>163</v>
      </c>
      <c r="R12" s="101">
        <f>申請書!$W$20</f>
        <v>3</v>
      </c>
      <c r="S12" s="106" t="s">
        <v>168</v>
      </c>
    </row>
    <row r="13" spans="1:24" ht="17.100000000000001" customHeight="1">
      <c r="A13" s="97">
        <v>7</v>
      </c>
      <c r="B13" s="103"/>
      <c r="C13" s="108">
        <v>2</v>
      </c>
      <c r="D13" s="130" t="s">
        <v>268</v>
      </c>
      <c r="E13" s="130" t="s">
        <v>269</v>
      </c>
      <c r="F13" s="413" t="str">
        <f>"チーム保育加配加算 （1・2号定員合計："&amp;申請書!$Q$25+申請書!$U$25&amp;"人）"</f>
        <v>チーム保育加配加算 （1・2号定員合計：95人）</v>
      </c>
      <c r="G13" s="414"/>
      <c r="H13" s="414"/>
      <c r="I13" s="414"/>
      <c r="J13" s="414"/>
      <c r="K13" s="414"/>
      <c r="L13" s="414"/>
      <c r="M13" s="414"/>
      <c r="N13" s="414"/>
      <c r="O13" s="414"/>
      <c r="P13" s="99">
        <f>申請書!$O$20</f>
        <v>4</v>
      </c>
      <c r="Q13" s="100" t="s">
        <v>163</v>
      </c>
      <c r="R13" s="101">
        <f>申請書!$W$20</f>
        <v>3</v>
      </c>
      <c r="S13" s="106" t="s">
        <v>168</v>
      </c>
    </row>
    <row r="14" spans="1:24" ht="17.100000000000001" customHeight="1">
      <c r="A14" s="97">
        <v>8</v>
      </c>
      <c r="B14" s="103"/>
      <c r="C14" s="102" t="s">
        <v>167</v>
      </c>
      <c r="D14" s="130" t="s">
        <v>268</v>
      </c>
      <c r="E14" s="102"/>
      <c r="F14" s="413" t="s">
        <v>120</v>
      </c>
      <c r="G14" s="414"/>
      <c r="H14" s="414"/>
      <c r="I14" s="414"/>
      <c r="J14" s="414"/>
      <c r="K14" s="414"/>
      <c r="L14" s="414"/>
      <c r="M14" s="414"/>
      <c r="N14" s="414"/>
      <c r="O14" s="414"/>
      <c r="P14" s="99">
        <f>申請書!$O$20</f>
        <v>4</v>
      </c>
      <c r="Q14" s="100" t="s">
        <v>163</v>
      </c>
      <c r="R14" s="101">
        <f>申請書!$W$20</f>
        <v>3</v>
      </c>
      <c r="S14" s="106" t="s">
        <v>166</v>
      </c>
    </row>
    <row r="15" spans="1:24" ht="17.100000000000001" customHeight="1">
      <c r="A15" s="97">
        <v>9</v>
      </c>
      <c r="B15" s="103"/>
      <c r="C15" s="297" t="str">
        <f>給食実施加算!$Q$26</f>
        <v>施設内調理</v>
      </c>
      <c r="D15" s="130" t="s">
        <v>268</v>
      </c>
      <c r="E15" s="102"/>
      <c r="F15" s="413" t="s">
        <v>121</v>
      </c>
      <c r="G15" s="414"/>
      <c r="H15" s="414"/>
      <c r="I15" s="414"/>
      <c r="J15" s="414"/>
      <c r="K15" s="414"/>
      <c r="L15" s="414"/>
      <c r="M15" s="414"/>
      <c r="N15" s="414"/>
      <c r="O15" s="414"/>
      <c r="P15" s="99">
        <f>申請書!$O$20</f>
        <v>4</v>
      </c>
      <c r="Q15" s="100" t="s">
        <v>163</v>
      </c>
      <c r="R15" s="101">
        <f>申請書!$W$20</f>
        <v>3</v>
      </c>
      <c r="S15" s="106" t="s">
        <v>166</v>
      </c>
    </row>
    <row r="16" spans="1:24" ht="17.100000000000001" customHeight="1">
      <c r="A16" s="97">
        <v>10</v>
      </c>
      <c r="B16" s="103"/>
      <c r="C16" s="102" t="s">
        <v>167</v>
      </c>
      <c r="D16" s="130" t="s">
        <v>268</v>
      </c>
      <c r="E16" s="130" t="s">
        <v>269</v>
      </c>
      <c r="F16" s="413" t="s">
        <v>122</v>
      </c>
      <c r="G16" s="414"/>
      <c r="H16" s="414"/>
      <c r="I16" s="414"/>
      <c r="J16" s="414"/>
      <c r="K16" s="414"/>
      <c r="L16" s="414"/>
      <c r="M16" s="414"/>
      <c r="N16" s="414"/>
      <c r="O16" s="414"/>
      <c r="P16" s="99">
        <f>申請書!$O$20</f>
        <v>4</v>
      </c>
      <c r="Q16" s="100" t="s">
        <v>163</v>
      </c>
      <c r="R16" s="101">
        <f>申請書!$W$20</f>
        <v>3</v>
      </c>
      <c r="S16" s="106" t="s">
        <v>168</v>
      </c>
    </row>
    <row r="17" spans="1:25" ht="17.100000000000001" customHeight="1">
      <c r="A17" s="97">
        <v>11</v>
      </c>
      <c r="B17" s="103"/>
      <c r="C17" s="131" t="s">
        <v>583</v>
      </c>
      <c r="D17" s="102"/>
      <c r="E17" s="130" t="s">
        <v>269</v>
      </c>
      <c r="F17" s="413" t="s">
        <v>123</v>
      </c>
      <c r="G17" s="414"/>
      <c r="H17" s="414"/>
      <c r="I17" s="414"/>
      <c r="J17" s="414"/>
      <c r="K17" s="414"/>
      <c r="L17" s="414"/>
      <c r="M17" s="414"/>
      <c r="N17" s="414"/>
      <c r="O17" s="414"/>
      <c r="P17" s="99">
        <f>申請書!$O$20</f>
        <v>4</v>
      </c>
      <c r="Q17" s="100" t="s">
        <v>163</v>
      </c>
      <c r="R17" s="101">
        <f>申請書!$W$20</f>
        <v>3</v>
      </c>
      <c r="S17" s="106" t="s">
        <v>166</v>
      </c>
    </row>
    <row r="18" spans="1:25" ht="17.100000000000001" customHeight="1">
      <c r="A18" s="97">
        <v>12</v>
      </c>
      <c r="B18" s="194"/>
      <c r="C18" s="189" t="s">
        <v>167</v>
      </c>
      <c r="D18" s="189"/>
      <c r="E18" s="190" t="s">
        <v>269</v>
      </c>
      <c r="F18" s="419" t="s">
        <v>124</v>
      </c>
      <c r="G18" s="420"/>
      <c r="H18" s="420"/>
      <c r="I18" s="420"/>
      <c r="J18" s="420"/>
      <c r="K18" s="420"/>
      <c r="L18" s="420"/>
      <c r="M18" s="420"/>
      <c r="N18" s="420"/>
      <c r="O18" s="420"/>
      <c r="P18" s="191">
        <f>申請書!$O$20</f>
        <v>4</v>
      </c>
      <c r="Q18" s="192" t="s">
        <v>163</v>
      </c>
      <c r="R18" s="193">
        <f>申請書!$W$20</f>
        <v>3</v>
      </c>
      <c r="S18" s="192"/>
    </row>
    <row r="19" spans="1:25" ht="17.100000000000001" customHeight="1">
      <c r="A19" s="97">
        <v>13</v>
      </c>
      <c r="B19" s="103"/>
      <c r="C19" s="102" t="s">
        <v>167</v>
      </c>
      <c r="D19" s="102"/>
      <c r="E19" s="130" t="s">
        <v>269</v>
      </c>
      <c r="F19" s="413" t="s">
        <v>125</v>
      </c>
      <c r="G19" s="414"/>
      <c r="H19" s="414"/>
      <c r="I19" s="414"/>
      <c r="J19" s="414"/>
      <c r="K19" s="414"/>
      <c r="L19" s="414"/>
      <c r="M19" s="414"/>
      <c r="N19" s="414"/>
      <c r="O19" s="414"/>
      <c r="P19" s="99">
        <f>申請書!$O$20</f>
        <v>4</v>
      </c>
      <c r="Q19" s="100" t="s">
        <v>163</v>
      </c>
      <c r="R19" s="101">
        <f>申請書!$W$20</f>
        <v>3</v>
      </c>
      <c r="S19" s="106" t="s">
        <v>166</v>
      </c>
    </row>
    <row r="20" spans="1:25" ht="17.100000000000001" customHeight="1">
      <c r="A20" s="97">
        <v>14</v>
      </c>
      <c r="B20" s="103"/>
      <c r="C20" s="102" t="s">
        <v>167</v>
      </c>
      <c r="D20" s="102"/>
      <c r="E20" s="130" t="s">
        <v>269</v>
      </c>
      <c r="F20" s="413" t="s">
        <v>126</v>
      </c>
      <c r="G20" s="414"/>
      <c r="H20" s="414"/>
      <c r="I20" s="414"/>
      <c r="J20" s="414"/>
      <c r="K20" s="414"/>
      <c r="L20" s="414"/>
      <c r="M20" s="414"/>
      <c r="N20" s="414"/>
      <c r="O20" s="414"/>
      <c r="P20" s="99">
        <f>申請書!$O$20</f>
        <v>4</v>
      </c>
      <c r="Q20" s="100" t="s">
        <v>163</v>
      </c>
      <c r="R20" s="101">
        <f>申請書!$W$20</f>
        <v>3</v>
      </c>
      <c r="S20" s="106" t="s">
        <v>166</v>
      </c>
    </row>
    <row r="21" spans="1:25" ht="17.100000000000001" customHeight="1">
      <c r="A21" s="97">
        <v>15</v>
      </c>
      <c r="B21" s="103"/>
      <c r="C21" s="102" t="s">
        <v>167</v>
      </c>
      <c r="D21" s="130" t="s">
        <v>268</v>
      </c>
      <c r="E21" s="130" t="s">
        <v>269</v>
      </c>
      <c r="F21" s="413" t="s">
        <v>127</v>
      </c>
      <c r="G21" s="414"/>
      <c r="H21" s="414"/>
      <c r="I21" s="414"/>
      <c r="J21" s="414"/>
      <c r="K21" s="414"/>
      <c r="L21" s="414"/>
      <c r="M21" s="414"/>
      <c r="N21" s="414"/>
      <c r="O21" s="414"/>
      <c r="P21" s="99">
        <f>申請書!$O$20</f>
        <v>4</v>
      </c>
      <c r="Q21" s="100" t="s">
        <v>163</v>
      </c>
      <c r="R21" s="101">
        <f>申請書!$W$20</f>
        <v>3</v>
      </c>
      <c r="S21" s="106" t="s">
        <v>168</v>
      </c>
    </row>
    <row r="22" spans="1:25" ht="17.100000000000001" customHeight="1">
      <c r="A22" s="416" t="s">
        <v>143</v>
      </c>
      <c r="B22" s="417"/>
      <c r="C22" s="417"/>
      <c r="D22" s="417"/>
      <c r="E22" s="417"/>
      <c r="F22" s="417"/>
      <c r="G22" s="417"/>
      <c r="H22" s="417"/>
      <c r="I22" s="417"/>
      <c r="J22" s="417"/>
      <c r="K22" s="417"/>
      <c r="L22" s="417"/>
      <c r="M22" s="417"/>
      <c r="N22" s="417"/>
      <c r="O22" s="417"/>
      <c r="P22" s="417"/>
      <c r="Q22" s="417"/>
      <c r="R22" s="417"/>
      <c r="S22" s="418"/>
      <c r="T22" s="94"/>
      <c r="U22" s="94"/>
      <c r="V22" s="94"/>
      <c r="W22" s="94"/>
      <c r="X22" s="94"/>
    </row>
    <row r="23" spans="1:25" ht="17.100000000000001" customHeight="1">
      <c r="A23" s="97">
        <v>16</v>
      </c>
      <c r="B23" s="105"/>
      <c r="C23" s="102" t="s">
        <v>167</v>
      </c>
      <c r="D23" s="102"/>
      <c r="E23" s="130" t="s">
        <v>269</v>
      </c>
      <c r="F23" s="428" t="s">
        <v>139</v>
      </c>
      <c r="G23" s="428"/>
      <c r="H23" s="428"/>
      <c r="I23" s="428"/>
      <c r="J23" s="428"/>
      <c r="K23" s="428"/>
      <c r="L23" s="428"/>
      <c r="M23" s="428"/>
      <c r="N23" s="428"/>
      <c r="O23" s="428"/>
      <c r="P23" s="99">
        <f>申請書!$O$20</f>
        <v>4</v>
      </c>
      <c r="Q23" s="100" t="s">
        <v>163</v>
      </c>
      <c r="R23" s="101">
        <f>申請書!$W$20</f>
        <v>3</v>
      </c>
      <c r="S23" s="106" t="s">
        <v>168</v>
      </c>
    </row>
    <row r="24" spans="1:25" ht="17.100000000000001" customHeight="1">
      <c r="A24" s="97">
        <v>17</v>
      </c>
      <c r="B24" s="188"/>
      <c r="C24" s="189" t="s">
        <v>167</v>
      </c>
      <c r="D24" s="189"/>
      <c r="E24" s="190" t="s">
        <v>269</v>
      </c>
      <c r="F24" s="419" t="s">
        <v>140</v>
      </c>
      <c r="G24" s="420"/>
      <c r="H24" s="420"/>
      <c r="I24" s="420"/>
      <c r="J24" s="420"/>
      <c r="K24" s="420"/>
      <c r="L24" s="420"/>
      <c r="M24" s="420"/>
      <c r="N24" s="420"/>
      <c r="O24" s="420"/>
      <c r="P24" s="191">
        <f>申請書!$O$20</f>
        <v>4</v>
      </c>
      <c r="Q24" s="192" t="s">
        <v>163</v>
      </c>
      <c r="R24" s="193">
        <f>申請書!$W$20</f>
        <v>3</v>
      </c>
      <c r="S24" s="192"/>
    </row>
    <row r="25" spans="1:25" ht="27.75" customHeight="1">
      <c r="A25" s="97">
        <v>18</v>
      </c>
      <c r="B25" s="105"/>
      <c r="C25" s="102"/>
      <c r="D25" s="102"/>
      <c r="E25" s="130" t="s">
        <v>269</v>
      </c>
      <c r="F25" s="421" t="s">
        <v>462</v>
      </c>
      <c r="G25" s="414"/>
      <c r="H25" s="414"/>
      <c r="I25" s="414"/>
      <c r="J25" s="414"/>
      <c r="K25" s="414"/>
      <c r="L25" s="414"/>
      <c r="M25" s="414"/>
      <c r="N25" s="414"/>
      <c r="O25" s="414"/>
      <c r="P25" s="99">
        <f>申請書!$O$20</f>
        <v>4</v>
      </c>
      <c r="Q25" s="100" t="s">
        <v>163</v>
      </c>
      <c r="R25" s="315" t="s">
        <v>448</v>
      </c>
      <c r="S25" s="106" t="s">
        <v>400</v>
      </c>
      <c r="T25" s="411" t="s">
        <v>484</v>
      </c>
      <c r="U25" s="412"/>
      <c r="V25" s="412"/>
      <c r="W25" s="412"/>
      <c r="X25" s="412"/>
      <c r="Y25" s="412"/>
    </row>
    <row r="26" spans="1:25" ht="27.75" customHeight="1">
      <c r="A26" s="97">
        <v>19</v>
      </c>
      <c r="B26" s="105"/>
      <c r="C26" s="102"/>
      <c r="D26" s="130" t="s">
        <v>268</v>
      </c>
      <c r="E26" s="130" t="s">
        <v>269</v>
      </c>
      <c r="F26" s="429" t="s">
        <v>271</v>
      </c>
      <c r="G26" s="429"/>
      <c r="H26" s="429"/>
      <c r="I26" s="429"/>
      <c r="J26" s="429"/>
      <c r="K26" s="429"/>
      <c r="L26" s="429"/>
      <c r="M26" s="429"/>
      <c r="N26" s="429"/>
      <c r="O26" s="429"/>
      <c r="P26" s="99">
        <f>申請書!$O$20</f>
        <v>4</v>
      </c>
      <c r="Q26" s="100" t="s">
        <v>163</v>
      </c>
      <c r="R26" s="101">
        <f>申請書!$W$20</f>
        <v>3</v>
      </c>
      <c r="S26" s="106" t="s">
        <v>166</v>
      </c>
    </row>
    <row r="27" spans="1:25" ht="17.100000000000001" customHeight="1">
      <c r="A27" s="97">
        <v>20</v>
      </c>
      <c r="B27" s="105"/>
      <c r="C27" s="227" t="str">
        <f>IF(要確認資料!$C$42="","",要確認資料!$C$42)</f>
        <v/>
      </c>
      <c r="D27" s="130" t="s">
        <v>268</v>
      </c>
      <c r="E27" s="130" t="s">
        <v>269</v>
      </c>
      <c r="F27" s="413" t="s">
        <v>141</v>
      </c>
      <c r="G27" s="414"/>
      <c r="H27" s="414"/>
      <c r="I27" s="414"/>
      <c r="J27" s="414"/>
      <c r="K27" s="414"/>
      <c r="L27" s="414"/>
      <c r="M27" s="414"/>
      <c r="N27" s="414"/>
      <c r="O27" s="414"/>
      <c r="P27" s="99">
        <f>申請書!$O$20</f>
        <v>4</v>
      </c>
      <c r="Q27" s="100" t="s">
        <v>163</v>
      </c>
      <c r="R27" s="101">
        <f>申請書!$W$20</f>
        <v>3</v>
      </c>
      <c r="S27" s="106" t="s">
        <v>168</v>
      </c>
    </row>
    <row r="28" spans="1:25" ht="17.100000000000001" customHeight="1">
      <c r="A28" s="97">
        <v>21</v>
      </c>
      <c r="B28" s="105"/>
      <c r="C28" s="228" t="str">
        <f>IF(要確認資料!$C$49="","",要確認資料!$C$49)</f>
        <v/>
      </c>
      <c r="D28" s="130" t="s">
        <v>268</v>
      </c>
      <c r="E28" s="130" t="s">
        <v>269</v>
      </c>
      <c r="F28" s="413" t="s">
        <v>142</v>
      </c>
      <c r="G28" s="414"/>
      <c r="H28" s="414"/>
      <c r="I28" s="414"/>
      <c r="J28" s="414"/>
      <c r="K28" s="414"/>
      <c r="L28" s="414"/>
      <c r="M28" s="414"/>
      <c r="N28" s="414"/>
      <c r="O28" s="414"/>
      <c r="P28" s="99">
        <f>申請書!$O$20</f>
        <v>4</v>
      </c>
      <c r="Q28" s="100" t="s">
        <v>163</v>
      </c>
      <c r="R28" s="101">
        <f>申請書!$W$20</f>
        <v>3</v>
      </c>
      <c r="S28" s="229" t="s">
        <v>168</v>
      </c>
    </row>
    <row r="29" spans="1:25" ht="17.100000000000001" customHeight="1">
      <c r="A29" s="416" t="s">
        <v>144</v>
      </c>
      <c r="B29" s="417"/>
      <c r="C29" s="417"/>
      <c r="D29" s="417"/>
      <c r="E29" s="417"/>
      <c r="F29" s="417"/>
      <c r="G29" s="417"/>
      <c r="H29" s="417"/>
      <c r="I29" s="417"/>
      <c r="J29" s="417"/>
      <c r="K29" s="417"/>
      <c r="L29" s="417"/>
      <c r="M29" s="417"/>
      <c r="N29" s="417"/>
      <c r="O29" s="417"/>
      <c r="P29" s="417"/>
      <c r="Q29" s="417"/>
      <c r="R29" s="417"/>
      <c r="S29" s="418"/>
      <c r="T29" s="94"/>
      <c r="U29" s="94"/>
      <c r="V29" s="94"/>
      <c r="W29" s="94"/>
      <c r="X29" s="94"/>
    </row>
    <row r="30" spans="1:25" ht="30.75" customHeight="1">
      <c r="A30" s="97">
        <v>22</v>
      </c>
      <c r="B30" s="105"/>
      <c r="C30" s="107"/>
      <c r="D30" s="130" t="s">
        <v>268</v>
      </c>
      <c r="E30" s="130" t="s">
        <v>269</v>
      </c>
      <c r="F30" s="421" t="s">
        <v>272</v>
      </c>
      <c r="G30" s="414"/>
      <c r="H30" s="414"/>
      <c r="I30" s="414"/>
      <c r="J30" s="414"/>
      <c r="K30" s="414"/>
      <c r="L30" s="414"/>
      <c r="M30" s="414"/>
      <c r="N30" s="414"/>
      <c r="O30" s="414"/>
      <c r="P30" s="99">
        <f>申請書!$O$20</f>
        <v>4</v>
      </c>
      <c r="Q30" s="100" t="s">
        <v>163</v>
      </c>
      <c r="R30" s="101">
        <f>申請書!$W$20</f>
        <v>3</v>
      </c>
      <c r="S30" s="106" t="s">
        <v>270</v>
      </c>
    </row>
    <row r="31" spans="1:25" ht="17.100000000000001" customHeight="1">
      <c r="A31" s="416" t="s">
        <v>145</v>
      </c>
      <c r="B31" s="417"/>
      <c r="C31" s="417"/>
      <c r="D31" s="417"/>
      <c r="E31" s="417"/>
      <c r="F31" s="417"/>
      <c r="G31" s="417"/>
      <c r="H31" s="417"/>
      <c r="I31" s="417"/>
      <c r="J31" s="417"/>
      <c r="K31" s="417"/>
      <c r="L31" s="417"/>
      <c r="M31" s="417"/>
      <c r="N31" s="417"/>
      <c r="O31" s="417"/>
      <c r="P31" s="417"/>
      <c r="Q31" s="417"/>
      <c r="R31" s="417"/>
      <c r="S31" s="418"/>
      <c r="T31" s="94"/>
      <c r="U31" s="94"/>
      <c r="V31" s="94"/>
      <c r="W31" s="94"/>
      <c r="X31" s="94"/>
    </row>
    <row r="32" spans="1:25" ht="17.100000000000001" customHeight="1">
      <c r="A32" s="97">
        <v>23</v>
      </c>
      <c r="B32" s="105"/>
      <c r="C32" s="300" t="str">
        <f>IF(療育支援加算!$I$7="取得不可","",療育支援加算!$I$7)</f>
        <v>A</v>
      </c>
      <c r="D32" s="130" t="s">
        <v>268</v>
      </c>
      <c r="E32" s="130" t="s">
        <v>269</v>
      </c>
      <c r="F32" s="413" t="s">
        <v>146</v>
      </c>
      <c r="G32" s="414"/>
      <c r="H32" s="414"/>
      <c r="I32" s="414"/>
      <c r="J32" s="414"/>
      <c r="K32" s="414"/>
      <c r="L32" s="414"/>
      <c r="M32" s="414"/>
      <c r="N32" s="414"/>
      <c r="O32" s="414"/>
      <c r="P32" s="99">
        <f>申請書!$O$20</f>
        <v>4</v>
      </c>
      <c r="Q32" s="100" t="s">
        <v>163</v>
      </c>
      <c r="R32" s="101">
        <f>申請書!$W$20</f>
        <v>3</v>
      </c>
      <c r="S32" s="106" t="s">
        <v>166</v>
      </c>
    </row>
    <row r="33" spans="1:20" ht="17.100000000000001" customHeight="1">
      <c r="A33" s="97">
        <v>24</v>
      </c>
      <c r="B33" s="105"/>
      <c r="C33" s="102" t="s">
        <v>167</v>
      </c>
      <c r="D33" s="130" t="s">
        <v>268</v>
      </c>
      <c r="E33" s="102"/>
      <c r="F33" s="413" t="s">
        <v>147</v>
      </c>
      <c r="G33" s="414"/>
      <c r="H33" s="414"/>
      <c r="I33" s="414"/>
      <c r="J33" s="414"/>
      <c r="K33" s="414"/>
      <c r="L33" s="414"/>
      <c r="M33" s="414"/>
      <c r="N33" s="414"/>
      <c r="O33" s="414"/>
      <c r="P33" s="99">
        <f>申請書!$O$20</f>
        <v>4</v>
      </c>
      <c r="Q33" s="100" t="s">
        <v>163</v>
      </c>
      <c r="R33" s="101">
        <f>申請書!$W$20</f>
        <v>3</v>
      </c>
      <c r="S33" s="106" t="s">
        <v>168</v>
      </c>
    </row>
    <row r="34" spans="1:20" ht="17.100000000000001" customHeight="1">
      <c r="A34" s="97">
        <v>25</v>
      </c>
      <c r="B34" s="188"/>
      <c r="C34" s="189" t="s">
        <v>167</v>
      </c>
      <c r="D34" s="190" t="s">
        <v>268</v>
      </c>
      <c r="E34" s="189"/>
      <c r="F34" s="419" t="s">
        <v>148</v>
      </c>
      <c r="G34" s="420"/>
      <c r="H34" s="420"/>
      <c r="I34" s="420"/>
      <c r="J34" s="420"/>
      <c r="K34" s="420"/>
      <c r="L34" s="420"/>
      <c r="M34" s="420"/>
      <c r="N34" s="420"/>
      <c r="O34" s="420"/>
      <c r="P34" s="191">
        <f>申請書!$O$20</f>
        <v>4</v>
      </c>
      <c r="Q34" s="192" t="s">
        <v>163</v>
      </c>
      <c r="R34" s="193">
        <f>申請書!$W$20</f>
        <v>3</v>
      </c>
      <c r="S34" s="192"/>
    </row>
    <row r="35" spans="1:20" ht="17.100000000000001" customHeight="1">
      <c r="A35" s="97">
        <v>26</v>
      </c>
      <c r="B35" s="188"/>
      <c r="C35" s="189" t="s">
        <v>167</v>
      </c>
      <c r="D35" s="190" t="s">
        <v>268</v>
      </c>
      <c r="E35" s="189"/>
      <c r="F35" s="419" t="s">
        <v>149</v>
      </c>
      <c r="G35" s="420"/>
      <c r="H35" s="420"/>
      <c r="I35" s="420"/>
      <c r="J35" s="420"/>
      <c r="K35" s="420"/>
      <c r="L35" s="420"/>
      <c r="M35" s="420"/>
      <c r="N35" s="420"/>
      <c r="O35" s="420"/>
      <c r="P35" s="191">
        <f>申請書!$O$20</f>
        <v>4</v>
      </c>
      <c r="Q35" s="192" t="s">
        <v>163</v>
      </c>
      <c r="R35" s="193">
        <f>申請書!$W$20</f>
        <v>3</v>
      </c>
      <c r="S35" s="192"/>
    </row>
    <row r="36" spans="1:20" ht="17.100000000000001" customHeight="1">
      <c r="A36" s="97">
        <v>27</v>
      </c>
      <c r="B36" s="105"/>
      <c r="C36" s="102" t="s">
        <v>167</v>
      </c>
      <c r="D36" s="130" t="s">
        <v>268</v>
      </c>
      <c r="E36" s="130" t="s">
        <v>269</v>
      </c>
      <c r="F36" s="425" t="s">
        <v>150</v>
      </c>
      <c r="G36" s="426"/>
      <c r="H36" s="426"/>
      <c r="I36" s="426"/>
      <c r="J36" s="426"/>
      <c r="K36" s="426"/>
      <c r="L36" s="426"/>
      <c r="M36" s="426"/>
      <c r="N36" s="426"/>
      <c r="O36" s="427"/>
      <c r="P36" s="99">
        <f>申請書!$O$20</f>
        <v>4</v>
      </c>
      <c r="Q36" s="100" t="s">
        <v>163</v>
      </c>
      <c r="R36" s="101">
        <f>申請書!$W$20</f>
        <v>3</v>
      </c>
      <c r="S36" s="100" t="s">
        <v>165</v>
      </c>
    </row>
    <row r="37" spans="1:20" ht="17.100000000000001" customHeight="1">
      <c r="A37" s="97">
        <v>28</v>
      </c>
      <c r="B37" s="298"/>
      <c r="C37" s="102" t="s">
        <v>167</v>
      </c>
      <c r="D37" s="130" t="s">
        <v>268</v>
      </c>
      <c r="E37" s="130" t="s">
        <v>269</v>
      </c>
      <c r="F37" s="413" t="s">
        <v>151</v>
      </c>
      <c r="G37" s="414"/>
      <c r="H37" s="414"/>
      <c r="I37" s="414"/>
      <c r="J37" s="414"/>
      <c r="K37" s="414"/>
      <c r="L37" s="414"/>
      <c r="M37" s="414"/>
      <c r="N37" s="414"/>
      <c r="O37" s="414"/>
      <c r="P37" s="99">
        <f>申請書!$O$20</f>
        <v>4</v>
      </c>
      <c r="Q37" s="100" t="s">
        <v>163</v>
      </c>
      <c r="R37" s="101">
        <f>申請書!$W$20</f>
        <v>3</v>
      </c>
      <c r="S37" s="100"/>
      <c r="T37" s="85" t="s">
        <v>469</v>
      </c>
    </row>
    <row r="38" spans="1:20" ht="17.100000000000001" customHeight="1">
      <c r="A38" s="97">
        <v>29</v>
      </c>
      <c r="B38" s="105"/>
      <c r="C38" s="102" t="s">
        <v>167</v>
      </c>
      <c r="D38" s="130" t="s">
        <v>268</v>
      </c>
      <c r="E38" s="130" t="s">
        <v>269</v>
      </c>
      <c r="F38" s="413" t="s">
        <v>152</v>
      </c>
      <c r="G38" s="414"/>
      <c r="H38" s="414"/>
      <c r="I38" s="414"/>
      <c r="J38" s="414"/>
      <c r="K38" s="414"/>
      <c r="L38" s="414"/>
      <c r="M38" s="414"/>
      <c r="N38" s="414"/>
      <c r="O38" s="414"/>
      <c r="P38" s="99">
        <f>申請書!$O$20</f>
        <v>4</v>
      </c>
      <c r="Q38" s="100" t="s">
        <v>163</v>
      </c>
      <c r="R38" s="101">
        <f>申請書!$W$20</f>
        <v>3</v>
      </c>
      <c r="S38" s="106" t="s">
        <v>270</v>
      </c>
    </row>
    <row r="39" spans="1:20" ht="17.100000000000001" customHeight="1">
      <c r="A39" s="97">
        <v>30</v>
      </c>
      <c r="B39" s="188"/>
      <c r="C39" s="189" t="s">
        <v>167</v>
      </c>
      <c r="D39" s="190" t="s">
        <v>268</v>
      </c>
      <c r="E39" s="190" t="s">
        <v>269</v>
      </c>
      <c r="F39" s="419" t="s">
        <v>153</v>
      </c>
      <c r="G39" s="420"/>
      <c r="H39" s="420"/>
      <c r="I39" s="420"/>
      <c r="J39" s="420"/>
      <c r="K39" s="420"/>
      <c r="L39" s="420"/>
      <c r="M39" s="420"/>
      <c r="N39" s="420"/>
      <c r="O39" s="420"/>
      <c r="P39" s="191">
        <f>申請書!$O$20</f>
        <v>4</v>
      </c>
      <c r="Q39" s="192" t="s">
        <v>163</v>
      </c>
      <c r="R39" s="193">
        <f>申請書!$W$20</f>
        <v>3</v>
      </c>
      <c r="S39" s="192"/>
    </row>
    <row r="40" spans="1:20" ht="17.100000000000001" customHeight="1">
      <c r="A40" s="97">
        <v>31</v>
      </c>
      <c r="B40" s="188"/>
      <c r="C40" s="189" t="s">
        <v>167</v>
      </c>
      <c r="D40" s="190" t="s">
        <v>268</v>
      </c>
      <c r="E40" s="190" t="s">
        <v>269</v>
      </c>
      <c r="F40" s="419" t="s">
        <v>154</v>
      </c>
      <c r="G40" s="420"/>
      <c r="H40" s="420"/>
      <c r="I40" s="420"/>
      <c r="J40" s="420"/>
      <c r="K40" s="420"/>
      <c r="L40" s="420"/>
      <c r="M40" s="420"/>
      <c r="N40" s="420"/>
      <c r="O40" s="420"/>
      <c r="P40" s="191">
        <f>申請書!$O$20</f>
        <v>4</v>
      </c>
      <c r="Q40" s="192" t="s">
        <v>163</v>
      </c>
      <c r="R40" s="193">
        <f>申請書!$W$20</f>
        <v>3</v>
      </c>
      <c r="S40" s="192"/>
    </row>
    <row r="41" spans="1:20" ht="17.100000000000001" customHeight="1">
      <c r="A41" s="97">
        <v>32</v>
      </c>
      <c r="B41" s="105"/>
      <c r="C41" s="104">
        <f>高齢者等活躍促進加算!$S$9</f>
        <v>800</v>
      </c>
      <c r="D41" s="102"/>
      <c r="E41" s="130" t="s">
        <v>269</v>
      </c>
      <c r="F41" s="413" t="s">
        <v>155</v>
      </c>
      <c r="G41" s="414"/>
      <c r="H41" s="414"/>
      <c r="I41" s="414"/>
      <c r="J41" s="414"/>
      <c r="K41" s="414"/>
      <c r="L41" s="414"/>
      <c r="M41" s="414"/>
      <c r="N41" s="414"/>
      <c r="O41" s="414"/>
      <c r="P41" s="99">
        <f>申請書!$O$20</f>
        <v>4</v>
      </c>
      <c r="Q41" s="100" t="s">
        <v>163</v>
      </c>
      <c r="R41" s="101">
        <f>申請書!$W$20</f>
        <v>3</v>
      </c>
      <c r="S41" s="106" t="s">
        <v>270</v>
      </c>
    </row>
    <row r="42" spans="1:20" ht="17.100000000000001" customHeight="1">
      <c r="A42" s="97">
        <v>33</v>
      </c>
      <c r="B42" s="105"/>
      <c r="C42" s="102" t="s">
        <v>167</v>
      </c>
      <c r="D42" s="130" t="s">
        <v>268</v>
      </c>
      <c r="E42" s="130" t="s">
        <v>269</v>
      </c>
      <c r="F42" s="413" t="s">
        <v>156</v>
      </c>
      <c r="G42" s="414"/>
      <c r="H42" s="414"/>
      <c r="I42" s="414"/>
      <c r="J42" s="414"/>
      <c r="K42" s="414"/>
      <c r="L42" s="414"/>
      <c r="M42" s="414"/>
      <c r="N42" s="414"/>
      <c r="O42" s="414"/>
      <c r="P42" s="99">
        <f>申請書!$O$20</f>
        <v>4</v>
      </c>
      <c r="Q42" s="100" t="s">
        <v>163</v>
      </c>
      <c r="R42" s="101">
        <f>申請書!$W$20</f>
        <v>3</v>
      </c>
      <c r="S42" s="106" t="s">
        <v>270</v>
      </c>
    </row>
    <row r="43" spans="1:20" ht="17.100000000000001" customHeight="1">
      <c r="A43" s="97">
        <v>34</v>
      </c>
      <c r="B43" s="105"/>
      <c r="C43" s="102" t="s">
        <v>167</v>
      </c>
      <c r="D43" s="130" t="s">
        <v>268</v>
      </c>
      <c r="E43" s="130" t="s">
        <v>269</v>
      </c>
      <c r="F43" s="413" t="s">
        <v>157</v>
      </c>
      <c r="G43" s="414"/>
      <c r="H43" s="414"/>
      <c r="I43" s="414"/>
      <c r="J43" s="414"/>
      <c r="K43" s="414"/>
      <c r="L43" s="414"/>
      <c r="M43" s="414"/>
      <c r="N43" s="414"/>
      <c r="O43" s="414"/>
      <c r="P43" s="99">
        <f>申請書!$O$20</f>
        <v>4</v>
      </c>
      <c r="Q43" s="100" t="s">
        <v>163</v>
      </c>
      <c r="R43" s="101">
        <f>申請書!$W$20</f>
        <v>3</v>
      </c>
      <c r="S43" s="106" t="s">
        <v>270</v>
      </c>
    </row>
    <row r="44" spans="1:20" ht="17.100000000000001" customHeight="1">
      <c r="A44" s="97">
        <v>35</v>
      </c>
      <c r="B44" s="105"/>
      <c r="C44" s="228" t="str">
        <f>栄養管理加算!$O$8</f>
        <v>A</v>
      </c>
      <c r="D44" s="102"/>
      <c r="E44" s="130" t="s">
        <v>269</v>
      </c>
      <c r="F44" s="413" t="s">
        <v>158</v>
      </c>
      <c r="G44" s="414"/>
      <c r="H44" s="414"/>
      <c r="I44" s="414"/>
      <c r="J44" s="414"/>
      <c r="K44" s="414"/>
      <c r="L44" s="414"/>
      <c r="M44" s="414"/>
      <c r="N44" s="414"/>
      <c r="O44" s="414"/>
      <c r="P44" s="99">
        <f>申請書!$O$20</f>
        <v>4</v>
      </c>
      <c r="Q44" s="100" t="s">
        <v>163</v>
      </c>
      <c r="R44" s="101">
        <f>申請書!$W$20</f>
        <v>3</v>
      </c>
      <c r="S44" s="106" t="s">
        <v>166</v>
      </c>
    </row>
    <row r="45" spans="1:20" ht="17.100000000000001" customHeight="1">
      <c r="A45" s="97">
        <v>36</v>
      </c>
      <c r="B45" s="105"/>
      <c r="C45" s="102" t="s">
        <v>167</v>
      </c>
      <c r="D45" s="130" t="s">
        <v>268</v>
      </c>
      <c r="E45" s="130" t="s">
        <v>269</v>
      </c>
      <c r="F45" s="413" t="s">
        <v>159</v>
      </c>
      <c r="G45" s="414"/>
      <c r="H45" s="414"/>
      <c r="I45" s="414"/>
      <c r="J45" s="414"/>
      <c r="K45" s="414"/>
      <c r="L45" s="414"/>
      <c r="M45" s="414"/>
      <c r="N45" s="414"/>
      <c r="O45" s="414"/>
      <c r="P45" s="99">
        <f>申請書!$O$20</f>
        <v>4</v>
      </c>
      <c r="Q45" s="100" t="s">
        <v>163</v>
      </c>
      <c r="R45" s="101">
        <f>申請書!$W$20</f>
        <v>3</v>
      </c>
      <c r="S45" s="106" t="s">
        <v>270</v>
      </c>
      <c r="T45" s="292" t="s">
        <v>400</v>
      </c>
    </row>
    <row r="46" spans="1:20" ht="18" customHeight="1"/>
    <row r="47" spans="1:20" ht="18" customHeight="1"/>
    <row r="48" spans="1: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sheetData>
  <mergeCells count="47">
    <mergeCell ref="A1:S1"/>
    <mergeCell ref="F43:O43"/>
    <mergeCell ref="F36:O36"/>
    <mergeCell ref="F23:O23"/>
    <mergeCell ref="F24:O24"/>
    <mergeCell ref="F25:O25"/>
    <mergeCell ref="F26:O26"/>
    <mergeCell ref="F27:O27"/>
    <mergeCell ref="F28:O28"/>
    <mergeCell ref="F7:O7"/>
    <mergeCell ref="F8:O8"/>
    <mergeCell ref="F9:O9"/>
    <mergeCell ref="F10:O10"/>
    <mergeCell ref="F34:O34"/>
    <mergeCell ref="F35:O35"/>
    <mergeCell ref="A22:S22"/>
    <mergeCell ref="F44:O44"/>
    <mergeCell ref="D5:E5"/>
    <mergeCell ref="F14:O14"/>
    <mergeCell ref="F15:O15"/>
    <mergeCell ref="F16:O16"/>
    <mergeCell ref="F17:O17"/>
    <mergeCell ref="F18:O18"/>
    <mergeCell ref="F11:O11"/>
    <mergeCell ref="F12:O12"/>
    <mergeCell ref="F13:O13"/>
    <mergeCell ref="F21:O21"/>
    <mergeCell ref="A29:S29"/>
    <mergeCell ref="A31:S31"/>
    <mergeCell ref="F19:O19"/>
    <mergeCell ref="F20:O20"/>
    <mergeCell ref="A3:F3"/>
    <mergeCell ref="G3:P3"/>
    <mergeCell ref="T25:Y25"/>
    <mergeCell ref="F45:O45"/>
    <mergeCell ref="F5:O5"/>
    <mergeCell ref="P5:R5"/>
    <mergeCell ref="A6:S6"/>
    <mergeCell ref="F37:O37"/>
    <mergeCell ref="F38:O38"/>
    <mergeCell ref="F39:O39"/>
    <mergeCell ref="F40:O40"/>
    <mergeCell ref="F41:O41"/>
    <mergeCell ref="F42:O42"/>
    <mergeCell ref="F30:O30"/>
    <mergeCell ref="F32:O32"/>
    <mergeCell ref="F33:O33"/>
  </mergeCells>
  <phoneticPr fontId="2"/>
  <dataValidations count="3">
    <dataValidation type="list" allowBlank="1" showInputMessage="1" showErrorMessage="1" sqref="C13">
      <formula1>"1,2,3,4,5,6,7,8"</formula1>
    </dataValidation>
    <dataValidation type="list" allowBlank="1" showInputMessage="1" showErrorMessage="1" sqref="C30">
      <formula1>"１号,２・３号,両方"</formula1>
    </dataValidation>
    <dataValidation type="list" allowBlank="1" showInputMessage="1" showErrorMessage="1" sqref="C17">
      <formula1>"～210人,211人～279人,280人～349人,350人～419人,420人～489人,490人～559人,560人～629人,630人～699人,700人～769人,770人～839人,840人～909人,910人～979人,980人～1,049人,1,050人～"</formula1>
    </dataValidation>
  </dataValidations>
  <hyperlinks>
    <hyperlink ref="S8" location="副園長・教頭配置加算!A1" display="調書"/>
    <hyperlink ref="S9" location="学級編成調整加配加算!A1" display="調書"/>
    <hyperlink ref="S10" location="要確認資料!A8" display="要確認"/>
    <hyperlink ref="S15" location="給食実施加算!A1" display="調書"/>
    <hyperlink ref="S14" location="通園送迎加算!A1" display="調書"/>
    <hyperlink ref="S17" location="休日保育加算!A1" display="調書"/>
    <hyperlink ref="S19" location="減価償却費加算!A1" display="調書"/>
    <hyperlink ref="S20" location="賃借料加算!A1" display="調書"/>
    <hyperlink ref="S11" location="要確認資料!A11" display="要確認"/>
    <hyperlink ref="S16" location="要確認資料!A22" display="要確認"/>
    <hyperlink ref="S21" location="要確認資料!A27" display="要確認"/>
    <hyperlink ref="S12" location="要確認資料!A15" display="要確認"/>
    <hyperlink ref="S13" location="要確認資料!A19" display="要確認"/>
    <hyperlink ref="S30" location="定員を恒常的に超過する場合!A1" display="調書"/>
    <hyperlink ref="S43" location="小学校接続加算!A1" display="調書"/>
    <hyperlink ref="S26" location="主幹専任化要件!A1" display="調書"/>
    <hyperlink ref="S32" location="療育支援加算!A1" display="調書"/>
    <hyperlink ref="S23" location="要確認資料!A33" display="確認書"/>
    <hyperlink ref="S27" location="要確認資料!A37" display="確認書"/>
    <hyperlink ref="S28" location="要確認資料!A44" display="確認書"/>
    <hyperlink ref="S33" location="要確認資料!A51" display="確認書"/>
    <hyperlink ref="S44" location="栄養管理加算!A1" display="調書"/>
    <hyperlink ref="S38" location="施設関係者評価加算!A1" display="調書"/>
    <hyperlink ref="S41" location="高齢者等活躍促進加算!A1" display="調書"/>
    <hyperlink ref="S42" location="施設機能強化推進費加算!A1" display="調書"/>
    <hyperlink ref="S45" location="'第三者評価受審加算（申請）'!A1" display="調書"/>
    <hyperlink ref="T45" location="'第三者評価受審加算（実績報告）'!A1" display="実績報告書"/>
    <hyperlink ref="S25" location="'土曜日閉所（4-9月）'!Print_Area" display="実績報告書"/>
    <hyperlink ref="T25:Y25" location="'土曜日閉所（10-3月）'!Print_Area" display="10月～3月の報告はこちら"/>
  </hyperlinks>
  <pageMargins left="0.70866141732283472" right="0.70866141732283472"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6</xdr:row>
                    <xdr:rowOff>0</xdr:rowOff>
                  </from>
                  <to>
                    <xdr:col>1</xdr:col>
                    <xdr:colOff>381000</xdr:colOff>
                    <xdr:row>7</xdr:row>
                    <xdr:rowOff>28575</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1</xdr:col>
                    <xdr:colOff>95250</xdr:colOff>
                    <xdr:row>8</xdr:row>
                    <xdr:rowOff>0</xdr:rowOff>
                  </from>
                  <to>
                    <xdr:col>1</xdr:col>
                    <xdr:colOff>381000</xdr:colOff>
                    <xdr:row>9</xdr:row>
                    <xdr:rowOff>28575</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1</xdr:col>
                    <xdr:colOff>95250</xdr:colOff>
                    <xdr:row>7</xdr:row>
                    <xdr:rowOff>0</xdr:rowOff>
                  </from>
                  <to>
                    <xdr:col>1</xdr:col>
                    <xdr:colOff>381000</xdr:colOff>
                    <xdr:row>8</xdr:row>
                    <xdr:rowOff>28575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1</xdr:col>
                    <xdr:colOff>95250</xdr:colOff>
                    <xdr:row>9</xdr:row>
                    <xdr:rowOff>0</xdr:rowOff>
                  </from>
                  <to>
                    <xdr:col>1</xdr:col>
                    <xdr:colOff>381000</xdr:colOff>
                    <xdr:row>10</xdr:row>
                    <xdr:rowOff>28575</xdr:rowOff>
                  </to>
                </anchor>
              </controlPr>
            </control>
          </mc:Choice>
        </mc:AlternateContent>
        <mc:AlternateContent xmlns:mc="http://schemas.openxmlformats.org/markup-compatibility/2006">
          <mc:Choice Requires="x14">
            <control shapeId="14345" r:id="rId8" name="Check Box 9">
              <controlPr defaultSize="0" autoFill="0" autoLine="0" autoPict="0">
                <anchor moveWithCells="1">
                  <from>
                    <xdr:col>1</xdr:col>
                    <xdr:colOff>95250</xdr:colOff>
                    <xdr:row>10</xdr:row>
                    <xdr:rowOff>0</xdr:rowOff>
                  </from>
                  <to>
                    <xdr:col>1</xdr:col>
                    <xdr:colOff>381000</xdr:colOff>
                    <xdr:row>11</xdr:row>
                    <xdr:rowOff>28575</xdr:rowOff>
                  </to>
                </anchor>
              </controlPr>
            </control>
          </mc:Choice>
        </mc:AlternateContent>
        <mc:AlternateContent xmlns:mc="http://schemas.openxmlformats.org/markup-compatibility/2006">
          <mc:Choice Requires="x14">
            <control shapeId="14346" r:id="rId9" name="Check Box 10">
              <controlPr defaultSize="0" autoFill="0" autoLine="0" autoPict="0">
                <anchor moveWithCells="1">
                  <from>
                    <xdr:col>1</xdr:col>
                    <xdr:colOff>95250</xdr:colOff>
                    <xdr:row>11</xdr:row>
                    <xdr:rowOff>0</xdr:rowOff>
                  </from>
                  <to>
                    <xdr:col>1</xdr:col>
                    <xdr:colOff>381000</xdr:colOff>
                    <xdr:row>12</xdr:row>
                    <xdr:rowOff>28575</xdr:rowOff>
                  </to>
                </anchor>
              </controlPr>
            </control>
          </mc:Choice>
        </mc:AlternateContent>
        <mc:AlternateContent xmlns:mc="http://schemas.openxmlformats.org/markup-compatibility/2006">
          <mc:Choice Requires="x14">
            <control shapeId="14347" r:id="rId10" name="Check Box 11">
              <controlPr defaultSize="0" autoFill="0" autoLine="0" autoPict="0">
                <anchor moveWithCells="1">
                  <from>
                    <xdr:col>1</xdr:col>
                    <xdr:colOff>95250</xdr:colOff>
                    <xdr:row>12</xdr:row>
                    <xdr:rowOff>0</xdr:rowOff>
                  </from>
                  <to>
                    <xdr:col>1</xdr:col>
                    <xdr:colOff>381000</xdr:colOff>
                    <xdr:row>13</xdr:row>
                    <xdr:rowOff>28575</xdr:rowOff>
                  </to>
                </anchor>
              </controlPr>
            </control>
          </mc:Choice>
        </mc:AlternateContent>
        <mc:AlternateContent xmlns:mc="http://schemas.openxmlformats.org/markup-compatibility/2006">
          <mc:Choice Requires="x14">
            <control shapeId="14348" r:id="rId11" name="Check Box 12">
              <controlPr defaultSize="0" autoFill="0" autoLine="0" autoPict="0">
                <anchor moveWithCells="1">
                  <from>
                    <xdr:col>1</xdr:col>
                    <xdr:colOff>95250</xdr:colOff>
                    <xdr:row>13</xdr:row>
                    <xdr:rowOff>0</xdr:rowOff>
                  </from>
                  <to>
                    <xdr:col>1</xdr:col>
                    <xdr:colOff>381000</xdr:colOff>
                    <xdr:row>14</xdr:row>
                    <xdr:rowOff>28575</xdr:rowOff>
                  </to>
                </anchor>
              </controlPr>
            </control>
          </mc:Choice>
        </mc:AlternateContent>
        <mc:AlternateContent xmlns:mc="http://schemas.openxmlformats.org/markup-compatibility/2006">
          <mc:Choice Requires="x14">
            <control shapeId="14349" r:id="rId12" name="Check Box 13">
              <controlPr defaultSize="0" autoFill="0" autoLine="0" autoPict="0">
                <anchor moveWithCells="1">
                  <from>
                    <xdr:col>1</xdr:col>
                    <xdr:colOff>95250</xdr:colOff>
                    <xdr:row>14</xdr:row>
                    <xdr:rowOff>0</xdr:rowOff>
                  </from>
                  <to>
                    <xdr:col>1</xdr:col>
                    <xdr:colOff>381000</xdr:colOff>
                    <xdr:row>15</xdr:row>
                    <xdr:rowOff>28575</xdr:rowOff>
                  </to>
                </anchor>
              </controlPr>
            </control>
          </mc:Choice>
        </mc:AlternateContent>
        <mc:AlternateContent xmlns:mc="http://schemas.openxmlformats.org/markup-compatibility/2006">
          <mc:Choice Requires="x14">
            <control shapeId="14350" r:id="rId13" name="Check Box 14">
              <controlPr defaultSize="0" autoFill="0" autoLine="0" autoPict="0">
                <anchor moveWithCells="1">
                  <from>
                    <xdr:col>1</xdr:col>
                    <xdr:colOff>95250</xdr:colOff>
                    <xdr:row>15</xdr:row>
                    <xdr:rowOff>0</xdr:rowOff>
                  </from>
                  <to>
                    <xdr:col>1</xdr:col>
                    <xdr:colOff>381000</xdr:colOff>
                    <xdr:row>16</xdr:row>
                    <xdr:rowOff>28575</xdr:rowOff>
                  </to>
                </anchor>
              </controlPr>
            </control>
          </mc:Choice>
        </mc:AlternateContent>
        <mc:AlternateContent xmlns:mc="http://schemas.openxmlformats.org/markup-compatibility/2006">
          <mc:Choice Requires="x14">
            <control shapeId="14351" r:id="rId14" name="Check Box 15">
              <controlPr defaultSize="0" autoFill="0" autoLine="0" autoPict="0">
                <anchor moveWithCells="1">
                  <from>
                    <xdr:col>1</xdr:col>
                    <xdr:colOff>95250</xdr:colOff>
                    <xdr:row>16</xdr:row>
                    <xdr:rowOff>0</xdr:rowOff>
                  </from>
                  <to>
                    <xdr:col>1</xdr:col>
                    <xdr:colOff>381000</xdr:colOff>
                    <xdr:row>17</xdr:row>
                    <xdr:rowOff>28575</xdr:rowOff>
                  </to>
                </anchor>
              </controlPr>
            </control>
          </mc:Choice>
        </mc:AlternateContent>
        <mc:AlternateContent xmlns:mc="http://schemas.openxmlformats.org/markup-compatibility/2006">
          <mc:Choice Requires="x14">
            <control shapeId="14352" r:id="rId15" name="Check Box 16">
              <controlPr defaultSize="0" autoFill="0" autoLine="0" autoPict="0">
                <anchor moveWithCells="1">
                  <from>
                    <xdr:col>1</xdr:col>
                    <xdr:colOff>95250</xdr:colOff>
                    <xdr:row>17</xdr:row>
                    <xdr:rowOff>0</xdr:rowOff>
                  </from>
                  <to>
                    <xdr:col>1</xdr:col>
                    <xdr:colOff>381000</xdr:colOff>
                    <xdr:row>18</xdr:row>
                    <xdr:rowOff>28575</xdr:rowOff>
                  </to>
                </anchor>
              </controlPr>
            </control>
          </mc:Choice>
        </mc:AlternateContent>
        <mc:AlternateContent xmlns:mc="http://schemas.openxmlformats.org/markup-compatibility/2006">
          <mc:Choice Requires="x14">
            <control shapeId="14353" r:id="rId16" name="Check Box 17">
              <controlPr defaultSize="0" autoFill="0" autoLine="0" autoPict="0">
                <anchor moveWithCells="1">
                  <from>
                    <xdr:col>1</xdr:col>
                    <xdr:colOff>95250</xdr:colOff>
                    <xdr:row>18</xdr:row>
                    <xdr:rowOff>0</xdr:rowOff>
                  </from>
                  <to>
                    <xdr:col>1</xdr:col>
                    <xdr:colOff>381000</xdr:colOff>
                    <xdr:row>19</xdr:row>
                    <xdr:rowOff>28575</xdr:rowOff>
                  </to>
                </anchor>
              </controlPr>
            </control>
          </mc:Choice>
        </mc:AlternateContent>
        <mc:AlternateContent xmlns:mc="http://schemas.openxmlformats.org/markup-compatibility/2006">
          <mc:Choice Requires="x14">
            <control shapeId="14354" r:id="rId17" name="Check Box 18">
              <controlPr defaultSize="0" autoFill="0" autoLine="0" autoPict="0">
                <anchor moveWithCells="1">
                  <from>
                    <xdr:col>1</xdr:col>
                    <xdr:colOff>95250</xdr:colOff>
                    <xdr:row>19</xdr:row>
                    <xdr:rowOff>0</xdr:rowOff>
                  </from>
                  <to>
                    <xdr:col>1</xdr:col>
                    <xdr:colOff>381000</xdr:colOff>
                    <xdr:row>20</xdr:row>
                    <xdr:rowOff>28575</xdr:rowOff>
                  </to>
                </anchor>
              </controlPr>
            </control>
          </mc:Choice>
        </mc:AlternateContent>
        <mc:AlternateContent xmlns:mc="http://schemas.openxmlformats.org/markup-compatibility/2006">
          <mc:Choice Requires="x14">
            <control shapeId="14355" r:id="rId18" name="Check Box 19">
              <controlPr defaultSize="0" autoFill="0" autoLine="0" autoPict="0">
                <anchor moveWithCells="1">
                  <from>
                    <xdr:col>1</xdr:col>
                    <xdr:colOff>95250</xdr:colOff>
                    <xdr:row>20</xdr:row>
                    <xdr:rowOff>0</xdr:rowOff>
                  </from>
                  <to>
                    <xdr:col>1</xdr:col>
                    <xdr:colOff>381000</xdr:colOff>
                    <xdr:row>21</xdr:row>
                    <xdr:rowOff>28575</xdr:rowOff>
                  </to>
                </anchor>
              </controlPr>
            </control>
          </mc:Choice>
        </mc:AlternateContent>
        <mc:AlternateContent xmlns:mc="http://schemas.openxmlformats.org/markup-compatibility/2006">
          <mc:Choice Requires="x14">
            <control shapeId="14356" r:id="rId19" name="Check Box 20">
              <controlPr defaultSize="0" autoFill="0" autoLine="0" autoPict="0">
                <anchor moveWithCells="1">
                  <from>
                    <xdr:col>1</xdr:col>
                    <xdr:colOff>95250</xdr:colOff>
                    <xdr:row>22</xdr:row>
                    <xdr:rowOff>0</xdr:rowOff>
                  </from>
                  <to>
                    <xdr:col>1</xdr:col>
                    <xdr:colOff>381000</xdr:colOff>
                    <xdr:row>23</xdr:row>
                    <xdr:rowOff>28575</xdr:rowOff>
                  </to>
                </anchor>
              </controlPr>
            </control>
          </mc:Choice>
        </mc:AlternateContent>
        <mc:AlternateContent xmlns:mc="http://schemas.openxmlformats.org/markup-compatibility/2006">
          <mc:Choice Requires="x14">
            <control shapeId="14357" r:id="rId20" name="Check Box 21">
              <controlPr defaultSize="0" autoFill="0" autoLine="0" autoPict="0">
                <anchor moveWithCells="1">
                  <from>
                    <xdr:col>1</xdr:col>
                    <xdr:colOff>95250</xdr:colOff>
                    <xdr:row>23</xdr:row>
                    <xdr:rowOff>0</xdr:rowOff>
                  </from>
                  <to>
                    <xdr:col>1</xdr:col>
                    <xdr:colOff>381000</xdr:colOff>
                    <xdr:row>24</xdr:row>
                    <xdr:rowOff>28575</xdr:rowOff>
                  </to>
                </anchor>
              </controlPr>
            </control>
          </mc:Choice>
        </mc:AlternateContent>
        <mc:AlternateContent xmlns:mc="http://schemas.openxmlformats.org/markup-compatibility/2006">
          <mc:Choice Requires="x14">
            <control shapeId="14358" r:id="rId21" name="Check Box 22">
              <controlPr defaultSize="0" autoFill="0" autoLine="0" autoPict="0">
                <anchor moveWithCells="1">
                  <from>
                    <xdr:col>1</xdr:col>
                    <xdr:colOff>95250</xdr:colOff>
                    <xdr:row>24</xdr:row>
                    <xdr:rowOff>85725</xdr:rowOff>
                  </from>
                  <to>
                    <xdr:col>1</xdr:col>
                    <xdr:colOff>381000</xdr:colOff>
                    <xdr:row>24</xdr:row>
                    <xdr:rowOff>314325</xdr:rowOff>
                  </to>
                </anchor>
              </controlPr>
            </control>
          </mc:Choice>
        </mc:AlternateContent>
        <mc:AlternateContent xmlns:mc="http://schemas.openxmlformats.org/markup-compatibility/2006">
          <mc:Choice Requires="x14">
            <control shapeId="14359" r:id="rId22" name="Check Box 23">
              <controlPr defaultSize="0" autoFill="0" autoLine="0" autoPict="0">
                <anchor moveWithCells="1">
                  <from>
                    <xdr:col>1</xdr:col>
                    <xdr:colOff>95250</xdr:colOff>
                    <xdr:row>25</xdr:row>
                    <xdr:rowOff>57150</xdr:rowOff>
                  </from>
                  <to>
                    <xdr:col>1</xdr:col>
                    <xdr:colOff>381000</xdr:colOff>
                    <xdr:row>25</xdr:row>
                    <xdr:rowOff>295275</xdr:rowOff>
                  </to>
                </anchor>
              </controlPr>
            </control>
          </mc:Choice>
        </mc:AlternateContent>
        <mc:AlternateContent xmlns:mc="http://schemas.openxmlformats.org/markup-compatibility/2006">
          <mc:Choice Requires="x14">
            <control shapeId="14360" r:id="rId23" name="Check Box 24">
              <controlPr defaultSize="0" autoFill="0" autoLine="0" autoPict="0">
                <anchor moveWithCells="1">
                  <from>
                    <xdr:col>1</xdr:col>
                    <xdr:colOff>95250</xdr:colOff>
                    <xdr:row>26</xdr:row>
                    <xdr:rowOff>0</xdr:rowOff>
                  </from>
                  <to>
                    <xdr:col>1</xdr:col>
                    <xdr:colOff>381000</xdr:colOff>
                    <xdr:row>27</xdr:row>
                    <xdr:rowOff>28575</xdr:rowOff>
                  </to>
                </anchor>
              </controlPr>
            </control>
          </mc:Choice>
        </mc:AlternateContent>
        <mc:AlternateContent xmlns:mc="http://schemas.openxmlformats.org/markup-compatibility/2006">
          <mc:Choice Requires="x14">
            <control shapeId="14361" r:id="rId24" name="Check Box 25">
              <controlPr defaultSize="0" autoFill="0" autoLine="0" autoPict="0">
                <anchor moveWithCells="1">
                  <from>
                    <xdr:col>1</xdr:col>
                    <xdr:colOff>95250</xdr:colOff>
                    <xdr:row>27</xdr:row>
                    <xdr:rowOff>0</xdr:rowOff>
                  </from>
                  <to>
                    <xdr:col>1</xdr:col>
                    <xdr:colOff>381000</xdr:colOff>
                    <xdr:row>28</xdr:row>
                    <xdr:rowOff>28575</xdr:rowOff>
                  </to>
                </anchor>
              </controlPr>
            </control>
          </mc:Choice>
        </mc:AlternateContent>
        <mc:AlternateContent xmlns:mc="http://schemas.openxmlformats.org/markup-compatibility/2006">
          <mc:Choice Requires="x14">
            <control shapeId="14362" r:id="rId25" name="Check Box 26">
              <controlPr defaultSize="0" autoFill="0" autoLine="0" autoPict="0">
                <anchor moveWithCells="1">
                  <from>
                    <xdr:col>1</xdr:col>
                    <xdr:colOff>95250</xdr:colOff>
                    <xdr:row>29</xdr:row>
                    <xdr:rowOff>76200</xdr:rowOff>
                  </from>
                  <to>
                    <xdr:col>1</xdr:col>
                    <xdr:colOff>381000</xdr:colOff>
                    <xdr:row>29</xdr:row>
                    <xdr:rowOff>314325</xdr:rowOff>
                  </to>
                </anchor>
              </controlPr>
            </control>
          </mc:Choice>
        </mc:AlternateContent>
        <mc:AlternateContent xmlns:mc="http://schemas.openxmlformats.org/markup-compatibility/2006">
          <mc:Choice Requires="x14">
            <control shapeId="14363" r:id="rId26" name="Check Box 27">
              <controlPr defaultSize="0" autoFill="0" autoLine="0" autoPict="0">
                <anchor moveWithCells="1">
                  <from>
                    <xdr:col>1</xdr:col>
                    <xdr:colOff>95250</xdr:colOff>
                    <xdr:row>31</xdr:row>
                    <xdr:rowOff>0</xdr:rowOff>
                  </from>
                  <to>
                    <xdr:col>1</xdr:col>
                    <xdr:colOff>381000</xdr:colOff>
                    <xdr:row>32</xdr:row>
                    <xdr:rowOff>28575</xdr:rowOff>
                  </to>
                </anchor>
              </controlPr>
            </control>
          </mc:Choice>
        </mc:AlternateContent>
        <mc:AlternateContent xmlns:mc="http://schemas.openxmlformats.org/markup-compatibility/2006">
          <mc:Choice Requires="x14">
            <control shapeId="14364" r:id="rId27" name="Check Box 28">
              <controlPr defaultSize="0" autoFill="0" autoLine="0" autoPict="0">
                <anchor moveWithCells="1">
                  <from>
                    <xdr:col>1</xdr:col>
                    <xdr:colOff>95250</xdr:colOff>
                    <xdr:row>32</xdr:row>
                    <xdr:rowOff>0</xdr:rowOff>
                  </from>
                  <to>
                    <xdr:col>1</xdr:col>
                    <xdr:colOff>381000</xdr:colOff>
                    <xdr:row>33</xdr:row>
                    <xdr:rowOff>28575</xdr:rowOff>
                  </to>
                </anchor>
              </controlPr>
            </control>
          </mc:Choice>
        </mc:AlternateContent>
        <mc:AlternateContent xmlns:mc="http://schemas.openxmlformats.org/markup-compatibility/2006">
          <mc:Choice Requires="x14">
            <control shapeId="14365" r:id="rId28" name="Check Box 29">
              <controlPr defaultSize="0" autoFill="0" autoLine="0" autoPict="0">
                <anchor moveWithCells="1">
                  <from>
                    <xdr:col>1</xdr:col>
                    <xdr:colOff>95250</xdr:colOff>
                    <xdr:row>33</xdr:row>
                    <xdr:rowOff>0</xdr:rowOff>
                  </from>
                  <to>
                    <xdr:col>1</xdr:col>
                    <xdr:colOff>381000</xdr:colOff>
                    <xdr:row>34</xdr:row>
                    <xdr:rowOff>28575</xdr:rowOff>
                  </to>
                </anchor>
              </controlPr>
            </control>
          </mc:Choice>
        </mc:AlternateContent>
        <mc:AlternateContent xmlns:mc="http://schemas.openxmlformats.org/markup-compatibility/2006">
          <mc:Choice Requires="x14">
            <control shapeId="14366" r:id="rId29" name="Check Box 30">
              <controlPr defaultSize="0" autoFill="0" autoLine="0" autoPict="0">
                <anchor moveWithCells="1">
                  <from>
                    <xdr:col>1</xdr:col>
                    <xdr:colOff>95250</xdr:colOff>
                    <xdr:row>34</xdr:row>
                    <xdr:rowOff>0</xdr:rowOff>
                  </from>
                  <to>
                    <xdr:col>1</xdr:col>
                    <xdr:colOff>381000</xdr:colOff>
                    <xdr:row>35</xdr:row>
                    <xdr:rowOff>28575</xdr:rowOff>
                  </to>
                </anchor>
              </controlPr>
            </control>
          </mc:Choice>
        </mc:AlternateContent>
        <mc:AlternateContent xmlns:mc="http://schemas.openxmlformats.org/markup-compatibility/2006">
          <mc:Choice Requires="x14">
            <control shapeId="14367" r:id="rId30" name="Check Box 31">
              <controlPr defaultSize="0" autoFill="0" autoLine="0" autoPict="0">
                <anchor moveWithCells="1">
                  <from>
                    <xdr:col>1</xdr:col>
                    <xdr:colOff>95250</xdr:colOff>
                    <xdr:row>35</xdr:row>
                    <xdr:rowOff>0</xdr:rowOff>
                  </from>
                  <to>
                    <xdr:col>1</xdr:col>
                    <xdr:colOff>381000</xdr:colOff>
                    <xdr:row>36</xdr:row>
                    <xdr:rowOff>28575</xdr:rowOff>
                  </to>
                </anchor>
              </controlPr>
            </control>
          </mc:Choice>
        </mc:AlternateContent>
        <mc:AlternateContent xmlns:mc="http://schemas.openxmlformats.org/markup-compatibility/2006">
          <mc:Choice Requires="x14">
            <control shapeId="14368" r:id="rId31" name="Check Box 32">
              <controlPr defaultSize="0" autoFill="0" autoLine="0" autoPict="0">
                <anchor moveWithCells="1">
                  <from>
                    <xdr:col>1</xdr:col>
                    <xdr:colOff>95250</xdr:colOff>
                    <xdr:row>36</xdr:row>
                    <xdr:rowOff>0</xdr:rowOff>
                  </from>
                  <to>
                    <xdr:col>1</xdr:col>
                    <xdr:colOff>381000</xdr:colOff>
                    <xdr:row>37</xdr:row>
                    <xdr:rowOff>28575</xdr:rowOff>
                  </to>
                </anchor>
              </controlPr>
            </control>
          </mc:Choice>
        </mc:AlternateContent>
        <mc:AlternateContent xmlns:mc="http://schemas.openxmlformats.org/markup-compatibility/2006">
          <mc:Choice Requires="x14">
            <control shapeId="14369" r:id="rId32" name="Check Box 33">
              <controlPr defaultSize="0" autoFill="0" autoLine="0" autoPict="0">
                <anchor moveWithCells="1">
                  <from>
                    <xdr:col>1</xdr:col>
                    <xdr:colOff>95250</xdr:colOff>
                    <xdr:row>37</xdr:row>
                    <xdr:rowOff>0</xdr:rowOff>
                  </from>
                  <to>
                    <xdr:col>1</xdr:col>
                    <xdr:colOff>381000</xdr:colOff>
                    <xdr:row>38</xdr:row>
                    <xdr:rowOff>28575</xdr:rowOff>
                  </to>
                </anchor>
              </controlPr>
            </control>
          </mc:Choice>
        </mc:AlternateContent>
        <mc:AlternateContent xmlns:mc="http://schemas.openxmlformats.org/markup-compatibility/2006">
          <mc:Choice Requires="x14">
            <control shapeId="14370" r:id="rId33" name="Check Box 34">
              <controlPr defaultSize="0" autoFill="0" autoLine="0" autoPict="0">
                <anchor moveWithCells="1">
                  <from>
                    <xdr:col>1</xdr:col>
                    <xdr:colOff>95250</xdr:colOff>
                    <xdr:row>38</xdr:row>
                    <xdr:rowOff>0</xdr:rowOff>
                  </from>
                  <to>
                    <xdr:col>1</xdr:col>
                    <xdr:colOff>381000</xdr:colOff>
                    <xdr:row>39</xdr:row>
                    <xdr:rowOff>28575</xdr:rowOff>
                  </to>
                </anchor>
              </controlPr>
            </control>
          </mc:Choice>
        </mc:AlternateContent>
        <mc:AlternateContent xmlns:mc="http://schemas.openxmlformats.org/markup-compatibility/2006">
          <mc:Choice Requires="x14">
            <control shapeId="14371" r:id="rId34" name="Check Box 35">
              <controlPr defaultSize="0" autoFill="0" autoLine="0" autoPict="0">
                <anchor moveWithCells="1">
                  <from>
                    <xdr:col>1</xdr:col>
                    <xdr:colOff>95250</xdr:colOff>
                    <xdr:row>39</xdr:row>
                    <xdr:rowOff>0</xdr:rowOff>
                  </from>
                  <to>
                    <xdr:col>1</xdr:col>
                    <xdr:colOff>381000</xdr:colOff>
                    <xdr:row>40</xdr:row>
                    <xdr:rowOff>28575</xdr:rowOff>
                  </to>
                </anchor>
              </controlPr>
            </control>
          </mc:Choice>
        </mc:AlternateContent>
        <mc:AlternateContent xmlns:mc="http://schemas.openxmlformats.org/markup-compatibility/2006">
          <mc:Choice Requires="x14">
            <control shapeId="14372" r:id="rId35" name="Check Box 36">
              <controlPr defaultSize="0" autoFill="0" autoLine="0" autoPict="0">
                <anchor moveWithCells="1">
                  <from>
                    <xdr:col>1</xdr:col>
                    <xdr:colOff>95250</xdr:colOff>
                    <xdr:row>40</xdr:row>
                    <xdr:rowOff>0</xdr:rowOff>
                  </from>
                  <to>
                    <xdr:col>1</xdr:col>
                    <xdr:colOff>381000</xdr:colOff>
                    <xdr:row>41</xdr:row>
                    <xdr:rowOff>28575</xdr:rowOff>
                  </to>
                </anchor>
              </controlPr>
            </control>
          </mc:Choice>
        </mc:AlternateContent>
        <mc:AlternateContent xmlns:mc="http://schemas.openxmlformats.org/markup-compatibility/2006">
          <mc:Choice Requires="x14">
            <control shapeId="14373" r:id="rId36" name="Check Box 37">
              <controlPr defaultSize="0" autoFill="0" autoLine="0" autoPict="0">
                <anchor moveWithCells="1">
                  <from>
                    <xdr:col>1</xdr:col>
                    <xdr:colOff>95250</xdr:colOff>
                    <xdr:row>41</xdr:row>
                    <xdr:rowOff>0</xdr:rowOff>
                  </from>
                  <to>
                    <xdr:col>1</xdr:col>
                    <xdr:colOff>381000</xdr:colOff>
                    <xdr:row>42</xdr:row>
                    <xdr:rowOff>28575</xdr:rowOff>
                  </to>
                </anchor>
              </controlPr>
            </control>
          </mc:Choice>
        </mc:AlternateContent>
        <mc:AlternateContent xmlns:mc="http://schemas.openxmlformats.org/markup-compatibility/2006">
          <mc:Choice Requires="x14">
            <control shapeId="14374" r:id="rId37" name="Check Box 38">
              <controlPr defaultSize="0" autoFill="0" autoLine="0" autoPict="0">
                <anchor moveWithCells="1">
                  <from>
                    <xdr:col>1</xdr:col>
                    <xdr:colOff>95250</xdr:colOff>
                    <xdr:row>42</xdr:row>
                    <xdr:rowOff>0</xdr:rowOff>
                  </from>
                  <to>
                    <xdr:col>1</xdr:col>
                    <xdr:colOff>381000</xdr:colOff>
                    <xdr:row>43</xdr:row>
                    <xdr:rowOff>28575</xdr:rowOff>
                  </to>
                </anchor>
              </controlPr>
            </control>
          </mc:Choice>
        </mc:AlternateContent>
        <mc:AlternateContent xmlns:mc="http://schemas.openxmlformats.org/markup-compatibility/2006">
          <mc:Choice Requires="x14">
            <control shapeId="14375" r:id="rId38" name="Check Box 39">
              <controlPr defaultSize="0" autoFill="0" autoLine="0" autoPict="0">
                <anchor moveWithCells="1">
                  <from>
                    <xdr:col>1</xdr:col>
                    <xdr:colOff>95250</xdr:colOff>
                    <xdr:row>44</xdr:row>
                    <xdr:rowOff>0</xdr:rowOff>
                  </from>
                  <to>
                    <xdr:col>1</xdr:col>
                    <xdr:colOff>381000</xdr:colOff>
                    <xdr:row>45</xdr:row>
                    <xdr:rowOff>28575</xdr:rowOff>
                  </to>
                </anchor>
              </controlPr>
            </control>
          </mc:Choice>
        </mc:AlternateContent>
        <mc:AlternateContent xmlns:mc="http://schemas.openxmlformats.org/markup-compatibility/2006">
          <mc:Choice Requires="x14">
            <control shapeId="14376" r:id="rId39" name="Check Box 40">
              <controlPr defaultSize="0" autoFill="0" autoLine="0" autoPict="0">
                <anchor moveWithCells="1">
                  <from>
                    <xdr:col>1</xdr:col>
                    <xdr:colOff>95250</xdr:colOff>
                    <xdr:row>43</xdr:row>
                    <xdr:rowOff>0</xdr:rowOff>
                  </from>
                  <to>
                    <xdr:col>1</xdr:col>
                    <xdr:colOff>381000</xdr:colOff>
                    <xdr:row>44</xdr:row>
                    <xdr:rowOff>28575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zoomScaleNormal="100" zoomScaleSheetLayoutView="100" workbookViewId="0">
      <selection activeCell="B2" sqref="B2"/>
    </sheetView>
  </sheetViews>
  <sheetFormatPr defaultRowHeight="18.75"/>
  <cols>
    <col min="1" max="1" width="2.625" customWidth="1"/>
    <col min="2" max="2" width="7.375" customWidth="1"/>
    <col min="11" max="11" width="2.125" customWidth="1"/>
  </cols>
  <sheetData>
    <row r="1" spans="1:15">
      <c r="H1" s="797" t="str">
        <f>"令和"&amp;申請書!$V$6&amp;"年"&amp;申請書!$X$6&amp;"月"&amp;申請書!$AA$6&amp;"日"</f>
        <v>令和4年12月1日</v>
      </c>
      <c r="I1" s="797"/>
      <c r="J1" s="797"/>
      <c r="M1" s="109" t="s">
        <v>188</v>
      </c>
    </row>
    <row r="3" spans="1:15" ht="24">
      <c r="A3" s="470" t="s">
        <v>69</v>
      </c>
      <c r="B3" s="399"/>
      <c r="C3" s="399"/>
      <c r="D3" s="399"/>
      <c r="E3" s="399"/>
      <c r="F3" s="399"/>
      <c r="G3" s="399"/>
      <c r="H3" s="399"/>
      <c r="I3" s="399"/>
      <c r="J3" s="399"/>
    </row>
    <row r="4" spans="1:15" ht="9" customHeight="1">
      <c r="A4" s="25"/>
      <c r="B4" s="25"/>
    </row>
    <row r="5" spans="1:15" ht="24" customHeight="1">
      <c r="A5" s="445" t="s">
        <v>9</v>
      </c>
      <c r="B5" s="447"/>
      <c r="C5" s="782" t="str">
        <f>申請書!$O$22</f>
        <v>記載例認定こども園</v>
      </c>
      <c r="D5" s="500"/>
      <c r="E5" s="500"/>
      <c r="F5" s="500"/>
      <c r="G5" s="783"/>
      <c r="H5" s="20"/>
      <c r="I5" s="20"/>
      <c r="J5" s="20"/>
      <c r="K5" s="14"/>
    </row>
    <row r="6" spans="1:15" ht="8.1" customHeight="1">
      <c r="A6" s="20"/>
      <c r="B6" s="20"/>
      <c r="C6" s="20"/>
      <c r="D6" s="20"/>
      <c r="E6" s="20"/>
      <c r="F6" s="20"/>
      <c r="G6" s="20"/>
      <c r="H6" s="20"/>
      <c r="I6" s="20"/>
      <c r="J6" s="20"/>
      <c r="K6" s="14"/>
    </row>
    <row r="7" spans="1:15" s="2" customFormat="1" ht="8.1" customHeight="1">
      <c r="C7" s="62"/>
    </row>
    <row r="8" spans="1:15" s="2" customFormat="1" ht="20.100000000000001" customHeight="1">
      <c r="A8" s="20"/>
      <c r="B8" s="40" t="s">
        <v>70</v>
      </c>
      <c r="C8" s="65"/>
      <c r="D8" s="20"/>
      <c r="E8" s="20"/>
      <c r="F8" s="20"/>
      <c r="G8" s="20"/>
      <c r="H8" s="20"/>
      <c r="I8" s="20"/>
      <c r="J8" s="20"/>
      <c r="K8" s="20"/>
      <c r="M8" s="301">
        <f>IF(AND(M9=1,M21=1,M26=1),1,0)</f>
        <v>1</v>
      </c>
      <c r="O8" s="2" t="str">
        <f>IF(AND(M8=1,L12=TRUE),"A",IF(AND(M8=1,L15=TRUE),"B",IF(AND(M8=1,L18=TRUE),"C","-")))</f>
        <v>A</v>
      </c>
    </row>
    <row r="9" spans="1:15" s="2" customFormat="1" ht="25.5" customHeight="1">
      <c r="A9" s="184"/>
      <c r="B9" s="237"/>
      <c r="C9" s="64" t="s">
        <v>71</v>
      </c>
      <c r="D9" s="180"/>
      <c r="E9" s="180"/>
      <c r="F9" s="180"/>
      <c r="G9" s="180"/>
      <c r="H9" s="180"/>
      <c r="I9" s="180"/>
      <c r="J9" s="180"/>
      <c r="K9" s="181"/>
      <c r="L9" s="357" t="b">
        <v>1</v>
      </c>
      <c r="M9" s="301">
        <f>IF($L$9=TRUE,1,0)</f>
        <v>1</v>
      </c>
    </row>
    <row r="10" spans="1:15" s="2" customFormat="1" ht="20.100000000000001" customHeight="1">
      <c r="A10" s="20"/>
      <c r="B10" s="66"/>
      <c r="C10" s="171" t="s">
        <v>72</v>
      </c>
      <c r="D10" s="171"/>
      <c r="E10" s="171"/>
      <c r="F10" s="171"/>
      <c r="G10" s="171"/>
      <c r="H10" s="171"/>
      <c r="I10" s="171"/>
      <c r="J10" s="171"/>
      <c r="K10" s="184"/>
      <c r="L10" s="357"/>
      <c r="M10" s="301"/>
    </row>
    <row r="11" spans="1:15" s="2" customFormat="1" ht="20.100000000000001" customHeight="1">
      <c r="A11" s="20"/>
      <c r="B11" s="66"/>
      <c r="C11" s="794"/>
      <c r="D11" s="799" t="s">
        <v>339</v>
      </c>
      <c r="E11" s="454" t="s">
        <v>73</v>
      </c>
      <c r="F11" s="454"/>
      <c r="G11" s="454"/>
      <c r="H11" s="454"/>
      <c r="I11" s="454"/>
      <c r="J11" s="455"/>
      <c r="K11" s="184"/>
      <c r="L11" s="357"/>
      <c r="M11" s="301"/>
    </row>
    <row r="12" spans="1:15" s="2" customFormat="1" ht="20.100000000000001" customHeight="1">
      <c r="A12" s="20"/>
      <c r="B12" s="60"/>
      <c r="C12" s="795"/>
      <c r="D12" s="728"/>
      <c r="E12" s="452"/>
      <c r="F12" s="452"/>
      <c r="G12" s="452"/>
      <c r="H12" s="452"/>
      <c r="I12" s="452"/>
      <c r="J12" s="798"/>
      <c r="K12" s="184"/>
      <c r="L12" s="357" t="b">
        <v>1</v>
      </c>
      <c r="M12" s="301"/>
    </row>
    <row r="13" spans="1:15" s="2" customFormat="1" ht="20.100000000000001" customHeight="1">
      <c r="A13" s="20"/>
      <c r="B13" s="56"/>
      <c r="C13" s="722"/>
      <c r="D13" s="788"/>
      <c r="E13" s="434"/>
      <c r="F13" s="434"/>
      <c r="G13" s="434"/>
      <c r="H13" s="434"/>
      <c r="I13" s="434"/>
      <c r="J13" s="548"/>
      <c r="K13" s="184"/>
      <c r="L13" s="357"/>
      <c r="M13" s="301"/>
    </row>
    <row r="14" spans="1:15" s="2" customFormat="1" ht="20.100000000000001" customHeight="1">
      <c r="A14" s="20"/>
      <c r="B14" s="56"/>
      <c r="C14" s="796"/>
      <c r="D14" s="799" t="s">
        <v>340</v>
      </c>
      <c r="E14" s="454" t="s">
        <v>74</v>
      </c>
      <c r="F14" s="454"/>
      <c r="G14" s="454"/>
      <c r="H14" s="454"/>
      <c r="I14" s="454"/>
      <c r="J14" s="455"/>
      <c r="K14" s="184"/>
      <c r="L14" s="357"/>
      <c r="M14" s="301"/>
    </row>
    <row r="15" spans="1:15" s="2" customFormat="1" ht="20.100000000000001" customHeight="1">
      <c r="A15" s="20"/>
      <c r="B15" s="56"/>
      <c r="C15" s="795"/>
      <c r="D15" s="728"/>
      <c r="E15" s="452"/>
      <c r="F15" s="452"/>
      <c r="G15" s="452"/>
      <c r="H15" s="452"/>
      <c r="I15" s="452"/>
      <c r="J15" s="798"/>
      <c r="K15" s="184"/>
      <c r="L15" s="357" t="b">
        <v>0</v>
      </c>
      <c r="M15" s="301"/>
    </row>
    <row r="16" spans="1:15" s="2" customFormat="1" ht="20.100000000000001" customHeight="1">
      <c r="A16" s="20"/>
      <c r="B16" s="56"/>
      <c r="C16" s="722"/>
      <c r="D16" s="788"/>
      <c r="E16" s="450"/>
      <c r="F16" s="450"/>
      <c r="G16" s="450"/>
      <c r="H16" s="450"/>
      <c r="I16" s="450"/>
      <c r="J16" s="451"/>
      <c r="K16" s="184"/>
      <c r="L16" s="357"/>
      <c r="M16" s="301"/>
    </row>
    <row r="17" spans="1:13" s="2" customFormat="1" ht="20.100000000000001" customHeight="1">
      <c r="A17" s="20"/>
      <c r="B17" s="187"/>
      <c r="C17" s="796"/>
      <c r="D17" s="799" t="s">
        <v>341</v>
      </c>
      <c r="E17" s="167" t="s">
        <v>75</v>
      </c>
      <c r="F17" s="452"/>
      <c r="G17" s="452"/>
      <c r="H17" s="452"/>
      <c r="I17" s="452"/>
      <c r="J17" s="798"/>
      <c r="K17" s="184"/>
      <c r="L17" s="357"/>
      <c r="M17" s="301"/>
    </row>
    <row r="18" spans="1:13" s="2" customFormat="1" ht="20.100000000000001" customHeight="1">
      <c r="A18" s="20"/>
      <c r="B18" s="56"/>
      <c r="C18" s="795"/>
      <c r="D18" s="728"/>
      <c r="E18" s="452" t="s">
        <v>76</v>
      </c>
      <c r="F18" s="434"/>
      <c r="G18" s="434"/>
      <c r="H18" s="434"/>
      <c r="I18" s="434"/>
      <c r="J18" s="548"/>
      <c r="K18" s="184"/>
      <c r="L18" s="357" t="b">
        <v>0</v>
      </c>
      <c r="M18" s="301"/>
    </row>
    <row r="19" spans="1:13" s="2" customFormat="1" ht="20.100000000000001" customHeight="1">
      <c r="A19" s="20"/>
      <c r="B19" s="57"/>
      <c r="C19" s="722"/>
      <c r="D19" s="788"/>
      <c r="E19" s="450"/>
      <c r="F19" s="450"/>
      <c r="G19" s="450"/>
      <c r="H19" s="450"/>
      <c r="I19" s="450"/>
      <c r="J19" s="451"/>
      <c r="K19" s="182"/>
      <c r="L19" s="357"/>
      <c r="M19" s="301"/>
    </row>
    <row r="20" spans="1:13" s="2" customFormat="1" ht="24.95" customHeight="1">
      <c r="A20" s="20"/>
      <c r="B20" s="67"/>
      <c r="C20" s="185" t="s">
        <v>77</v>
      </c>
      <c r="D20" s="63"/>
      <c r="E20" s="63"/>
      <c r="F20" s="63"/>
      <c r="G20" s="180"/>
      <c r="H20" s="180"/>
      <c r="I20" s="180"/>
      <c r="J20" s="180"/>
      <c r="K20" s="181"/>
      <c r="L20" s="357"/>
      <c r="M20" s="301"/>
    </row>
    <row r="21" spans="1:13" s="2" customFormat="1" ht="21.95" customHeight="1">
      <c r="A21" s="20"/>
      <c r="B21" s="187"/>
      <c r="C21" s="354"/>
      <c r="D21" s="447" t="s">
        <v>342</v>
      </c>
      <c r="E21" s="447"/>
      <c r="F21" s="447"/>
      <c r="G21" s="447"/>
      <c r="H21" s="447"/>
      <c r="I21" s="447"/>
      <c r="J21" s="448"/>
      <c r="K21" s="184"/>
      <c r="L21" s="357" t="b">
        <v>1</v>
      </c>
      <c r="M21" s="301">
        <f>IF(AND($L$21=TRUE,$L$22=TRUE,$L$23=TRUE),1,0)</f>
        <v>1</v>
      </c>
    </row>
    <row r="22" spans="1:13" s="2" customFormat="1" ht="21.95" customHeight="1">
      <c r="A22" s="20"/>
      <c r="B22" s="187"/>
      <c r="C22" s="356"/>
      <c r="D22" s="792" t="s">
        <v>343</v>
      </c>
      <c r="E22" s="792"/>
      <c r="F22" s="792"/>
      <c r="G22" s="792"/>
      <c r="H22" s="792"/>
      <c r="I22" s="792"/>
      <c r="J22" s="793"/>
      <c r="K22" s="184"/>
      <c r="L22" s="357" t="b">
        <v>1</v>
      </c>
      <c r="M22" s="301"/>
    </row>
    <row r="23" spans="1:13" s="2" customFormat="1" ht="21.95" customHeight="1">
      <c r="A23" s="20"/>
      <c r="B23" s="68"/>
      <c r="C23" s="355"/>
      <c r="D23" s="450" t="s">
        <v>344</v>
      </c>
      <c r="E23" s="450"/>
      <c r="F23" s="450"/>
      <c r="G23" s="450"/>
      <c r="H23" s="450"/>
      <c r="I23" s="450"/>
      <c r="J23" s="451"/>
      <c r="K23" s="170"/>
      <c r="L23" s="357" t="b">
        <v>1</v>
      </c>
      <c r="M23" s="302"/>
    </row>
    <row r="24" spans="1:13" s="2" customFormat="1" ht="20.100000000000001" customHeight="1">
      <c r="A24" s="20"/>
      <c r="B24" s="186"/>
      <c r="C24" s="180"/>
      <c r="D24" s="180"/>
      <c r="E24" s="180"/>
      <c r="F24" s="180"/>
      <c r="G24" s="180"/>
      <c r="H24" s="180"/>
      <c r="I24" s="180"/>
      <c r="J24" s="180"/>
      <c r="K24" s="181"/>
      <c r="M24" s="301"/>
    </row>
    <row r="25" spans="1:13" s="2" customFormat="1" ht="30" customHeight="1">
      <c r="A25" s="20"/>
      <c r="B25" s="499" t="s">
        <v>78</v>
      </c>
      <c r="C25" s="500"/>
      <c r="D25" s="500"/>
      <c r="E25" s="789" t="s">
        <v>547</v>
      </c>
      <c r="F25" s="789"/>
      <c r="G25" s="789"/>
      <c r="H25" s="790">
        <v>45016</v>
      </c>
      <c r="I25" s="791"/>
      <c r="J25" s="476"/>
      <c r="K25" s="184"/>
      <c r="M25" s="301"/>
    </row>
    <row r="26" spans="1:13" s="2" customFormat="1" ht="30" customHeight="1">
      <c r="A26" s="20"/>
      <c r="B26" s="787" t="s">
        <v>79</v>
      </c>
      <c r="C26" s="788"/>
      <c r="D26" s="788"/>
      <c r="E26" s="515" t="s">
        <v>548</v>
      </c>
      <c r="F26" s="515"/>
      <c r="G26" s="515"/>
      <c r="H26" s="515"/>
      <c r="I26" s="515"/>
      <c r="J26" s="516"/>
      <c r="K26" s="170"/>
      <c r="M26" s="301">
        <f>IF($E$26="",0,1)</f>
        <v>1</v>
      </c>
    </row>
    <row r="27" spans="1:13" s="2" customFormat="1" ht="20.100000000000001" customHeight="1">
      <c r="A27" s="20"/>
      <c r="B27" s="20"/>
      <c r="C27" s="20"/>
      <c r="D27" s="20"/>
      <c r="E27" s="20"/>
      <c r="F27" s="20"/>
      <c r="G27" s="20"/>
      <c r="H27" s="20"/>
      <c r="I27" s="20"/>
      <c r="J27" s="20"/>
      <c r="K27" s="20"/>
      <c r="M27" s="301"/>
    </row>
    <row r="28" spans="1:13" s="2" customFormat="1" ht="20.100000000000001" customHeight="1">
      <c r="A28" s="20"/>
      <c r="B28" s="20" t="s">
        <v>82</v>
      </c>
      <c r="C28" s="20"/>
      <c r="D28" s="20"/>
      <c r="E28" s="20"/>
      <c r="F28" s="20"/>
      <c r="G28" s="20"/>
      <c r="H28" s="20"/>
      <c r="I28" s="20"/>
      <c r="J28" s="20"/>
      <c r="K28" s="20"/>
      <c r="M28" s="301"/>
    </row>
    <row r="29" spans="1:13" s="2" customFormat="1" ht="20.100000000000001" customHeight="1">
      <c r="A29" s="20"/>
      <c r="B29" s="785" t="s">
        <v>83</v>
      </c>
      <c r="C29" s="786"/>
      <c r="D29" s="786"/>
      <c r="E29" s="786"/>
      <c r="F29" s="786"/>
      <c r="G29" s="786"/>
      <c r="H29" s="786"/>
      <c r="I29" s="786"/>
      <c r="J29" s="786"/>
      <c r="K29" s="20"/>
      <c r="M29" s="301"/>
    </row>
    <row r="30" spans="1:13" s="2" customFormat="1" ht="20.100000000000001" customHeight="1">
      <c r="A30" s="20"/>
      <c r="B30" s="786"/>
      <c r="C30" s="786"/>
      <c r="D30" s="786"/>
      <c r="E30" s="786"/>
      <c r="F30" s="786"/>
      <c r="G30" s="786"/>
      <c r="H30" s="786"/>
      <c r="I30" s="786"/>
      <c r="J30" s="786"/>
      <c r="K30" s="20"/>
      <c r="M30" s="301"/>
    </row>
    <row r="31" spans="1:13" s="2" customFormat="1" ht="20.100000000000001" customHeight="1">
      <c r="A31" s="20"/>
      <c r="B31" s="786"/>
      <c r="C31" s="786"/>
      <c r="D31" s="786"/>
      <c r="E31" s="786"/>
      <c r="F31" s="786"/>
      <c r="G31" s="786"/>
      <c r="H31" s="786"/>
      <c r="I31" s="786"/>
      <c r="J31" s="786"/>
      <c r="K31" s="20"/>
    </row>
    <row r="32" spans="1:13" s="2" customFormat="1" ht="20.100000000000001" customHeight="1">
      <c r="A32" s="20"/>
      <c r="B32" s="786"/>
      <c r="C32" s="786"/>
      <c r="D32" s="786"/>
      <c r="E32" s="786"/>
      <c r="F32" s="786"/>
      <c r="G32" s="786"/>
      <c r="H32" s="786"/>
      <c r="I32" s="786"/>
      <c r="J32" s="786"/>
      <c r="K32" s="20"/>
    </row>
    <row r="33" spans="1:11" s="2" customFormat="1" ht="20.100000000000001" customHeight="1">
      <c r="A33" s="20"/>
      <c r="B33" s="586" t="s">
        <v>84</v>
      </c>
      <c r="C33" s="784"/>
      <c r="D33" s="784"/>
      <c r="E33" s="784"/>
      <c r="F33" s="784"/>
      <c r="G33" s="784"/>
      <c r="H33" s="784"/>
      <c r="I33" s="784"/>
      <c r="J33" s="784"/>
      <c r="K33" s="20"/>
    </row>
    <row r="34" spans="1:11" s="2" customFormat="1" ht="20.100000000000001" customHeight="1">
      <c r="A34" s="20"/>
      <c r="B34" s="784"/>
      <c r="C34" s="784"/>
      <c r="D34" s="784"/>
      <c r="E34" s="784"/>
      <c r="F34" s="784"/>
      <c r="G34" s="784"/>
      <c r="H34" s="784"/>
      <c r="I34" s="784"/>
      <c r="J34" s="784"/>
      <c r="K34" s="20"/>
    </row>
    <row r="35" spans="1:11" s="2" customFormat="1" ht="20.100000000000001" customHeight="1">
      <c r="A35" s="20"/>
      <c r="B35" s="784"/>
      <c r="C35" s="784"/>
      <c r="D35" s="784"/>
      <c r="E35" s="784"/>
      <c r="F35" s="784"/>
      <c r="G35" s="784"/>
      <c r="H35" s="784"/>
      <c r="I35" s="784"/>
      <c r="J35" s="784"/>
      <c r="K35" s="20"/>
    </row>
    <row r="36" spans="1:11" s="2" customFormat="1" ht="20.100000000000001" customHeight="1">
      <c r="A36" s="20"/>
      <c r="B36" s="784"/>
      <c r="C36" s="784"/>
      <c r="D36" s="784"/>
      <c r="E36" s="784"/>
      <c r="F36" s="784"/>
      <c r="G36" s="784"/>
      <c r="H36" s="784"/>
      <c r="I36" s="784"/>
      <c r="J36" s="784"/>
      <c r="K36" s="20"/>
    </row>
    <row r="37" spans="1:11" s="2" customFormat="1" ht="20.100000000000001" customHeight="1">
      <c r="A37" s="20"/>
      <c r="B37" s="20"/>
      <c r="C37" s="20"/>
      <c r="D37" s="20"/>
      <c r="E37" s="20"/>
      <c r="F37" s="20"/>
      <c r="G37" s="20"/>
      <c r="H37" s="20"/>
      <c r="I37" s="20"/>
      <c r="J37" s="20"/>
      <c r="K37" s="20"/>
    </row>
    <row r="38" spans="1:11" s="2" customFormat="1" ht="20.100000000000001" customHeight="1">
      <c r="A38" s="20"/>
      <c r="B38" s="50"/>
      <c r="C38" s="61"/>
      <c r="D38" s="61"/>
      <c r="E38" s="61"/>
      <c r="F38" s="61"/>
      <c r="G38" s="61"/>
      <c r="H38" s="61"/>
      <c r="I38" s="61"/>
      <c r="J38" s="61"/>
      <c r="K38" s="20"/>
    </row>
    <row r="39" spans="1:11" s="2" customFormat="1" ht="20.100000000000001" customHeight="1">
      <c r="A39" s="20"/>
      <c r="B39" s="61"/>
      <c r="C39" s="61"/>
      <c r="D39" s="61"/>
      <c r="E39" s="61"/>
      <c r="F39" s="61"/>
      <c r="G39" s="61"/>
      <c r="H39" s="61"/>
      <c r="I39" s="61"/>
      <c r="J39" s="61"/>
      <c r="K39" s="20"/>
    </row>
    <row r="40" spans="1:11" s="2" customFormat="1" ht="20.100000000000001" customHeight="1">
      <c r="A40" s="20"/>
      <c r="B40" s="61"/>
      <c r="C40" s="61"/>
      <c r="D40" s="61"/>
      <c r="E40" s="61"/>
      <c r="F40" s="61"/>
      <c r="G40" s="61"/>
      <c r="H40" s="61"/>
      <c r="I40" s="61"/>
      <c r="J40" s="61"/>
      <c r="K40" s="20"/>
    </row>
    <row r="41" spans="1:11" s="2" customFormat="1" ht="20.100000000000001" customHeight="1">
      <c r="A41" s="20"/>
      <c r="B41" s="20"/>
      <c r="C41" s="20"/>
      <c r="D41" s="20"/>
      <c r="E41" s="20"/>
      <c r="F41" s="20"/>
      <c r="G41" s="20"/>
      <c r="H41" s="20"/>
      <c r="I41" s="20"/>
      <c r="J41" s="20"/>
      <c r="K41" s="20"/>
    </row>
    <row r="42" spans="1:11" s="2" customFormat="1">
      <c r="A42" s="20"/>
      <c r="B42" s="20"/>
      <c r="C42" s="20"/>
      <c r="D42" s="20"/>
      <c r="E42" s="20"/>
      <c r="F42" s="20"/>
      <c r="G42" s="20"/>
      <c r="H42" s="20"/>
      <c r="I42" s="20"/>
      <c r="J42" s="20"/>
      <c r="K42" s="20"/>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24">
    <mergeCell ref="C11:C13"/>
    <mergeCell ref="C14:C16"/>
    <mergeCell ref="C17:C19"/>
    <mergeCell ref="H1:J1"/>
    <mergeCell ref="A3:J3"/>
    <mergeCell ref="A5:B5"/>
    <mergeCell ref="C5:G5"/>
    <mergeCell ref="E11:J13"/>
    <mergeCell ref="D11:D13"/>
    <mergeCell ref="E14:J16"/>
    <mergeCell ref="F17:J17"/>
    <mergeCell ref="D14:D16"/>
    <mergeCell ref="D17:D19"/>
    <mergeCell ref="B33:J36"/>
    <mergeCell ref="B29:J32"/>
    <mergeCell ref="E18:J19"/>
    <mergeCell ref="B26:D26"/>
    <mergeCell ref="E25:G25"/>
    <mergeCell ref="H25:J25"/>
    <mergeCell ref="E26:J26"/>
    <mergeCell ref="B25:D25"/>
    <mergeCell ref="D21:J21"/>
    <mergeCell ref="D22:J22"/>
    <mergeCell ref="D23:J2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5" r:id="rId4" name="Check Box 5">
              <controlPr defaultSize="0" autoFill="0" autoLine="0" autoPict="0">
                <anchor moveWithCells="1">
                  <from>
                    <xdr:col>2</xdr:col>
                    <xdr:colOff>238125</xdr:colOff>
                    <xdr:row>19</xdr:row>
                    <xdr:rowOff>304800</xdr:rowOff>
                  </from>
                  <to>
                    <xdr:col>2</xdr:col>
                    <xdr:colOff>542925</xdr:colOff>
                    <xdr:row>21</xdr:row>
                    <xdr:rowOff>38100</xdr:rowOff>
                  </to>
                </anchor>
              </controlPr>
            </control>
          </mc:Choice>
        </mc:AlternateContent>
        <mc:AlternateContent xmlns:mc="http://schemas.openxmlformats.org/markup-compatibility/2006">
          <mc:Choice Requires="x14">
            <control shapeId="56326" r:id="rId5" name="Check Box 6">
              <controlPr defaultSize="0" autoFill="0" autoLine="0" autoPict="0">
                <anchor moveWithCells="1">
                  <from>
                    <xdr:col>2</xdr:col>
                    <xdr:colOff>238125</xdr:colOff>
                    <xdr:row>20</xdr:row>
                    <xdr:rowOff>266700</xdr:rowOff>
                  </from>
                  <to>
                    <xdr:col>2</xdr:col>
                    <xdr:colOff>542925</xdr:colOff>
                    <xdr:row>22</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2</xdr:col>
                    <xdr:colOff>238125</xdr:colOff>
                    <xdr:row>21</xdr:row>
                    <xdr:rowOff>266700</xdr:rowOff>
                  </from>
                  <to>
                    <xdr:col>2</xdr:col>
                    <xdr:colOff>542925</xdr:colOff>
                    <xdr:row>23</xdr:row>
                    <xdr:rowOff>38100</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2</xdr:col>
                    <xdr:colOff>238125</xdr:colOff>
                    <xdr:row>10</xdr:row>
                    <xdr:rowOff>209550</xdr:rowOff>
                  </from>
                  <to>
                    <xdr:col>2</xdr:col>
                    <xdr:colOff>542925</xdr:colOff>
                    <xdr:row>12</xdr:row>
                    <xdr:rowOff>38100</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2</xdr:col>
                    <xdr:colOff>238125</xdr:colOff>
                    <xdr:row>13</xdr:row>
                    <xdr:rowOff>228600</xdr:rowOff>
                  </from>
                  <to>
                    <xdr:col>2</xdr:col>
                    <xdr:colOff>542925</xdr:colOff>
                    <xdr:row>15</xdr:row>
                    <xdr:rowOff>57150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2</xdr:col>
                    <xdr:colOff>238125</xdr:colOff>
                    <xdr:row>16</xdr:row>
                    <xdr:rowOff>209550</xdr:rowOff>
                  </from>
                  <to>
                    <xdr:col>2</xdr:col>
                    <xdr:colOff>542925</xdr:colOff>
                    <xdr:row>18</xdr:row>
                    <xdr:rowOff>38100</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1</xdr:col>
                    <xdr:colOff>180975</xdr:colOff>
                    <xdr:row>8</xdr:row>
                    <xdr:rowOff>9525</xdr:rowOff>
                  </from>
                  <to>
                    <xdr:col>1</xdr:col>
                    <xdr:colOff>485775</xdr:colOff>
                    <xdr:row>9</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10" zoomScaleNormal="100" zoomScaleSheetLayoutView="100" workbookViewId="0">
      <selection activeCell="L13" sqref="L13"/>
    </sheetView>
  </sheetViews>
  <sheetFormatPr defaultRowHeight="18.75"/>
  <cols>
    <col min="1" max="1" width="2.625" customWidth="1"/>
    <col min="2" max="2" width="7.375" customWidth="1"/>
    <col min="11" max="11" width="2.125" customWidth="1"/>
  </cols>
  <sheetData>
    <row r="1" spans="1:13">
      <c r="H1" s="797" t="str">
        <f>"令和"&amp;申請書!$V$6&amp;"年"&amp;申請書!$X$6&amp;"月"&amp;申請書!$AA$6&amp;"日"</f>
        <v>令和4年12月1日</v>
      </c>
      <c r="I1" s="797"/>
      <c r="J1" s="797"/>
      <c r="M1" s="109" t="s">
        <v>188</v>
      </c>
    </row>
    <row r="3" spans="1:13" ht="24">
      <c r="A3" s="470" t="s">
        <v>90</v>
      </c>
      <c r="B3" s="399"/>
      <c r="C3" s="399"/>
      <c r="D3" s="399"/>
      <c r="E3" s="399"/>
      <c r="F3" s="399"/>
      <c r="G3" s="399"/>
      <c r="H3" s="399"/>
      <c r="I3" s="399"/>
      <c r="J3" s="399"/>
    </row>
    <row r="4" spans="1:13" ht="9" customHeight="1">
      <c r="A4" s="25"/>
      <c r="B4" s="25"/>
    </row>
    <row r="5" spans="1:13" ht="24" customHeight="1">
      <c r="A5" s="445" t="s">
        <v>9</v>
      </c>
      <c r="B5" s="447"/>
      <c r="C5" s="782" t="str">
        <f>申請書!$O$22</f>
        <v>記載例認定こども園</v>
      </c>
      <c r="D5" s="500"/>
      <c r="E5" s="500"/>
      <c r="F5" s="500"/>
      <c r="G5" s="783"/>
      <c r="H5" s="24"/>
      <c r="I5" s="24"/>
      <c r="J5" s="24"/>
      <c r="K5" s="14"/>
    </row>
    <row r="6" spans="1:13" ht="8.1" customHeight="1">
      <c r="A6" s="24"/>
      <c r="B6" s="24"/>
      <c r="C6" s="24"/>
      <c r="D6" s="24"/>
      <c r="E6" s="24"/>
      <c r="F6" s="24"/>
      <c r="G6" s="24"/>
      <c r="H6" s="24"/>
      <c r="I6" s="24"/>
      <c r="J6" s="24"/>
      <c r="K6" s="14"/>
    </row>
    <row r="7" spans="1:13" s="13" customFormat="1" ht="8.1" customHeight="1">
      <c r="C7" s="62"/>
      <c r="K7" s="24"/>
    </row>
    <row r="8" spans="1:13" s="13" customFormat="1" ht="20.100000000000001" customHeight="1">
      <c r="A8" s="43"/>
      <c r="B8" s="63"/>
      <c r="C8" s="64"/>
      <c r="D8" s="35"/>
      <c r="E8" s="35"/>
      <c r="F8" s="35"/>
      <c r="G8" s="35"/>
      <c r="H8" s="35"/>
      <c r="I8" s="35"/>
      <c r="J8" s="35"/>
      <c r="K8" s="44"/>
    </row>
    <row r="9" spans="1:13" s="13" customFormat="1" ht="50.1" customHeight="1">
      <c r="A9" s="58"/>
      <c r="B9" s="529" t="s">
        <v>85</v>
      </c>
      <c r="C9" s="529"/>
      <c r="D9" s="529"/>
      <c r="E9" s="477"/>
      <c r="F9" s="477"/>
      <c r="G9" s="477"/>
      <c r="H9" s="477"/>
      <c r="I9" s="477"/>
      <c r="J9" s="477"/>
      <c r="K9" s="53"/>
    </row>
    <row r="10" spans="1:13" s="13" customFormat="1" ht="50.1" customHeight="1">
      <c r="A10" s="58"/>
      <c r="B10" s="529" t="s">
        <v>86</v>
      </c>
      <c r="C10" s="529"/>
      <c r="D10" s="529"/>
      <c r="E10" s="800" t="s">
        <v>80</v>
      </c>
      <c r="F10" s="800"/>
      <c r="G10" s="801"/>
      <c r="H10" s="802" t="s">
        <v>81</v>
      </c>
      <c r="I10" s="591"/>
      <c r="J10" s="477"/>
      <c r="K10" s="53"/>
    </row>
    <row r="11" spans="1:13" s="13" customFormat="1" ht="50.1" customHeight="1">
      <c r="A11" s="58"/>
      <c r="B11" s="529" t="s">
        <v>87</v>
      </c>
      <c r="C11" s="529"/>
      <c r="D11" s="529"/>
      <c r="E11" s="591" t="s">
        <v>89</v>
      </c>
      <c r="F11" s="591"/>
      <c r="G11" s="591"/>
      <c r="H11" s="591"/>
      <c r="I11" s="591"/>
      <c r="J11" s="591"/>
      <c r="K11" s="53"/>
    </row>
    <row r="12" spans="1:13" s="13" customFormat="1" ht="50.1" customHeight="1">
      <c r="A12" s="58"/>
      <c r="B12" s="529" t="s">
        <v>88</v>
      </c>
      <c r="C12" s="529"/>
      <c r="D12" s="529"/>
      <c r="E12" s="591" t="s">
        <v>89</v>
      </c>
      <c r="F12" s="591"/>
      <c r="G12" s="591"/>
      <c r="H12" s="591"/>
      <c r="I12" s="591"/>
      <c r="J12" s="591"/>
      <c r="K12" s="53"/>
    </row>
    <row r="13" spans="1:13" s="13" customFormat="1" ht="50.1" customHeight="1">
      <c r="A13" s="58"/>
      <c r="B13" s="454" t="s">
        <v>579</v>
      </c>
      <c r="C13" s="454"/>
      <c r="D13" s="454"/>
      <c r="E13" s="454"/>
      <c r="F13" s="454"/>
      <c r="G13" s="454"/>
      <c r="H13" s="454"/>
      <c r="I13" s="454"/>
      <c r="J13" s="454"/>
      <c r="K13" s="53"/>
    </row>
    <row r="14" spans="1:13" s="13" customFormat="1" ht="50.1" customHeight="1">
      <c r="A14" s="58"/>
      <c r="B14" s="452"/>
      <c r="C14" s="452"/>
      <c r="D14" s="452"/>
      <c r="E14" s="452"/>
      <c r="F14" s="452"/>
      <c r="G14" s="452"/>
      <c r="H14" s="452"/>
      <c r="I14" s="452"/>
      <c r="J14" s="452"/>
      <c r="K14" s="53"/>
    </row>
    <row r="15" spans="1:13" s="13" customFormat="1" ht="20.100000000000001" customHeight="1">
      <c r="A15" s="58"/>
      <c r="B15" s="434"/>
      <c r="C15" s="434"/>
      <c r="D15" s="434"/>
      <c r="E15" s="434"/>
      <c r="F15" s="434"/>
      <c r="G15" s="434"/>
      <c r="H15" s="434"/>
      <c r="I15" s="434"/>
      <c r="J15" s="434"/>
      <c r="K15" s="53"/>
    </row>
    <row r="16" spans="1:13" s="13" customFormat="1" ht="20.100000000000001" customHeight="1">
      <c r="A16" s="22"/>
      <c r="B16" s="450"/>
      <c r="C16" s="450"/>
      <c r="D16" s="450"/>
      <c r="E16" s="450"/>
      <c r="F16" s="450"/>
      <c r="G16" s="450"/>
      <c r="H16" s="450"/>
      <c r="I16" s="450"/>
      <c r="J16" s="450"/>
      <c r="K16" s="39"/>
    </row>
    <row r="17" spans="1:11" s="13" customFormat="1" ht="20.100000000000001" customHeight="1">
      <c r="A17" s="24"/>
      <c r="B17" s="24"/>
      <c r="C17" s="24"/>
      <c r="D17" s="24"/>
      <c r="E17" s="24"/>
      <c r="F17" s="24"/>
      <c r="G17" s="24"/>
      <c r="H17" s="24"/>
      <c r="I17" s="24"/>
      <c r="J17" s="24"/>
      <c r="K17" s="24"/>
    </row>
    <row r="18" spans="1:11" s="13" customFormat="1" ht="20.100000000000001" customHeight="1">
      <c r="A18" s="24"/>
      <c r="B18" s="49"/>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4.95" customHeight="1">
      <c r="A20" s="24"/>
      <c r="B20" s="52"/>
      <c r="C20" s="51"/>
      <c r="D20" s="40"/>
      <c r="E20" s="40"/>
      <c r="F20" s="40"/>
      <c r="G20" s="24"/>
      <c r="H20" s="24"/>
      <c r="I20" s="24"/>
      <c r="J20" s="24"/>
      <c r="K20" s="24"/>
    </row>
    <row r="21" spans="1:11" s="13" customFormat="1" ht="21.95" customHeight="1">
      <c r="A21" s="24"/>
      <c r="B21" s="24"/>
      <c r="C21" s="24"/>
      <c r="D21" s="24"/>
      <c r="E21" s="24"/>
      <c r="F21" s="24"/>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40"/>
      <c r="C23" s="24"/>
      <c r="D23" s="24"/>
      <c r="E23" s="24"/>
      <c r="F23" s="24"/>
      <c r="G23" s="24"/>
      <c r="H23" s="24"/>
      <c r="I23" s="24"/>
      <c r="J23" s="24"/>
      <c r="K23" s="24"/>
    </row>
    <row r="24" spans="1:11" s="13" customFormat="1" ht="20.100000000000001" customHeight="1">
      <c r="A24" s="24"/>
      <c r="B24" s="24"/>
      <c r="C24" s="24"/>
      <c r="D24" s="24"/>
      <c r="E24" s="24"/>
      <c r="F24" s="24"/>
      <c r="G24" s="24"/>
      <c r="H24" s="24"/>
      <c r="I24" s="24"/>
      <c r="J24" s="24"/>
      <c r="K24" s="24"/>
    </row>
    <row r="25" spans="1:11" s="13" customFormat="1" ht="30" customHeight="1">
      <c r="A25" s="24"/>
      <c r="B25" s="32"/>
      <c r="C25" s="32"/>
      <c r="D25" s="32"/>
      <c r="E25" s="69"/>
      <c r="F25" s="69"/>
      <c r="G25" s="69"/>
      <c r="H25" s="32"/>
      <c r="I25" s="32"/>
      <c r="J25" s="24"/>
      <c r="K25" s="24"/>
    </row>
    <row r="26" spans="1:11" s="13" customFormat="1" ht="30" customHeight="1">
      <c r="A26" s="24"/>
      <c r="B26" s="32"/>
      <c r="C26" s="32"/>
      <c r="D26" s="32"/>
      <c r="E26" s="24"/>
      <c r="F26" s="24"/>
      <c r="G26" s="24"/>
      <c r="H26" s="24"/>
      <c r="I26" s="24"/>
      <c r="J26" s="24"/>
      <c r="K26" s="24"/>
    </row>
    <row r="27" spans="1:11" s="13" customFormat="1" ht="20.100000000000001" customHeight="1">
      <c r="A27" s="24"/>
      <c r="B27" s="24"/>
      <c r="C27" s="24"/>
      <c r="D27" s="24"/>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33"/>
      <c r="C29" s="33"/>
      <c r="D29" s="33"/>
      <c r="E29" s="33"/>
      <c r="F29" s="33"/>
      <c r="G29" s="33"/>
      <c r="H29" s="33"/>
      <c r="I29" s="33"/>
      <c r="J29" s="33"/>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70"/>
      <c r="C33" s="71"/>
      <c r="D33" s="71"/>
      <c r="E33" s="71"/>
      <c r="F33" s="71"/>
      <c r="G33" s="71"/>
      <c r="H33" s="71"/>
      <c r="I33" s="71"/>
      <c r="J33" s="71"/>
      <c r="K33" s="24"/>
    </row>
    <row r="34" spans="1:11" s="13" customFormat="1" ht="20.100000000000001" customHeight="1">
      <c r="A34" s="24"/>
      <c r="B34" s="71"/>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24"/>
      <c r="C37" s="24"/>
      <c r="D37" s="24"/>
      <c r="E37" s="24"/>
      <c r="F37" s="24"/>
      <c r="G37" s="24"/>
      <c r="H37" s="24"/>
      <c r="I37" s="24"/>
      <c r="J37" s="24"/>
      <c r="K37" s="24"/>
    </row>
    <row r="38" spans="1:11" s="13" customFormat="1" ht="20.100000000000001" customHeight="1">
      <c r="A38" s="24"/>
      <c r="B38" s="50"/>
      <c r="C38" s="61"/>
      <c r="D38" s="61"/>
      <c r="E38" s="61"/>
      <c r="F38" s="61"/>
      <c r="G38" s="61"/>
      <c r="H38" s="61"/>
      <c r="I38" s="61"/>
      <c r="J38" s="61"/>
      <c r="K38" s="24"/>
    </row>
    <row r="39" spans="1:11" s="13" customFormat="1" ht="20.100000000000001" customHeight="1">
      <c r="A39" s="24"/>
      <c r="B39" s="61"/>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24"/>
      <c r="C41" s="24"/>
      <c r="D41" s="24"/>
      <c r="E41" s="24"/>
      <c r="F41" s="24"/>
      <c r="G41" s="24"/>
      <c r="H41" s="24"/>
      <c r="I41" s="24"/>
      <c r="J41" s="24"/>
      <c r="K41" s="24"/>
    </row>
    <row r="42" spans="1:11" s="13" customFormat="1">
      <c r="A42" s="24"/>
      <c r="B42" s="24"/>
      <c r="C42" s="24"/>
      <c r="D42" s="24"/>
      <c r="E42" s="24"/>
      <c r="F42" s="24"/>
      <c r="G42" s="24"/>
      <c r="H42" s="24"/>
      <c r="I42" s="24"/>
      <c r="J42" s="24"/>
      <c r="K42" s="24"/>
    </row>
    <row r="43" spans="1:11">
      <c r="A43" s="14"/>
      <c r="B43" s="14"/>
      <c r="C43" s="14"/>
      <c r="D43" s="14"/>
      <c r="E43" s="14"/>
      <c r="F43" s="14"/>
      <c r="G43" s="14"/>
      <c r="H43" s="14"/>
      <c r="I43" s="14"/>
      <c r="J43" s="14"/>
      <c r="K43" s="1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sheetData>
  <mergeCells count="14">
    <mergeCell ref="B13:J16"/>
    <mergeCell ref="H1:J1"/>
    <mergeCell ref="A3:J3"/>
    <mergeCell ref="A5:B5"/>
    <mergeCell ref="C5:G5"/>
    <mergeCell ref="E12:J12"/>
    <mergeCell ref="B9:D9"/>
    <mergeCell ref="B10:D10"/>
    <mergeCell ref="B11:D11"/>
    <mergeCell ref="B12:D12"/>
    <mergeCell ref="E9:J9"/>
    <mergeCell ref="E10:G10"/>
    <mergeCell ref="H10:J10"/>
    <mergeCell ref="E11:J11"/>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7"/>
  <sheetViews>
    <sheetView view="pageBreakPreview" zoomScaleNormal="100" zoomScaleSheetLayoutView="100" workbookViewId="0">
      <selection activeCell="M1" sqref="M1"/>
    </sheetView>
  </sheetViews>
  <sheetFormatPr defaultRowHeight="18.75"/>
  <cols>
    <col min="1" max="1" width="2.625" customWidth="1"/>
    <col min="2" max="2" width="7.375" customWidth="1"/>
    <col min="11" max="11" width="2.125" customWidth="1"/>
  </cols>
  <sheetData>
    <row r="1" spans="1:13">
      <c r="H1" s="797" t="str">
        <f>"令和"&amp;申請書!$V$6&amp;"年"&amp;申請書!$X$6&amp;"月"&amp;申請書!$AA$6&amp;"日"</f>
        <v>令和4年12月1日</v>
      </c>
      <c r="I1" s="797"/>
      <c r="J1" s="797"/>
      <c r="M1" s="109" t="s">
        <v>188</v>
      </c>
    </row>
    <row r="3" spans="1:13" ht="24">
      <c r="A3" s="470" t="s">
        <v>91</v>
      </c>
      <c r="B3" s="399"/>
      <c r="C3" s="399"/>
      <c r="D3" s="399"/>
      <c r="E3" s="399"/>
      <c r="F3" s="399"/>
      <c r="G3" s="399"/>
      <c r="H3" s="399"/>
      <c r="I3" s="399"/>
      <c r="J3" s="399"/>
    </row>
    <row r="4" spans="1:13" ht="9" customHeight="1">
      <c r="A4" s="25"/>
      <c r="B4" s="25"/>
    </row>
    <row r="5" spans="1:13" ht="24" customHeight="1">
      <c r="A5" s="445" t="s">
        <v>9</v>
      </c>
      <c r="B5" s="447"/>
      <c r="C5" s="782" t="str">
        <f>申請書!$O$22</f>
        <v>記載例認定こども園</v>
      </c>
      <c r="D5" s="500"/>
      <c r="E5" s="500"/>
      <c r="F5" s="500"/>
      <c r="G5" s="783"/>
      <c r="H5" s="24"/>
      <c r="I5" s="24"/>
      <c r="J5" s="24"/>
      <c r="K5" s="14"/>
    </row>
    <row r="6" spans="1:13" ht="8.1" customHeight="1">
      <c r="A6" s="24"/>
      <c r="B6" s="24"/>
      <c r="C6" s="24"/>
      <c r="D6" s="24"/>
      <c r="E6" s="24"/>
      <c r="F6" s="24"/>
      <c r="G6" s="24"/>
      <c r="H6" s="24"/>
      <c r="I6" s="24"/>
      <c r="J6" s="24"/>
      <c r="K6" s="14"/>
    </row>
    <row r="7" spans="1:13" s="13" customFormat="1" ht="8.1" customHeight="1">
      <c r="C7" s="62"/>
      <c r="I7" s="72" t="s">
        <v>94</v>
      </c>
      <c r="K7" s="24"/>
    </row>
    <row r="8" spans="1:13" s="13" customFormat="1" ht="20.100000000000001" customHeight="1">
      <c r="A8" s="43"/>
      <c r="B8" s="63"/>
      <c r="C8" s="64"/>
      <c r="D8" s="35"/>
      <c r="E8" s="35"/>
      <c r="F8" s="35"/>
      <c r="G8" s="35"/>
      <c r="H8" s="35"/>
      <c r="I8" s="35"/>
      <c r="J8" s="35"/>
      <c r="K8" s="44"/>
    </row>
    <row r="9" spans="1:13" s="13" customFormat="1" ht="50.1" customHeight="1">
      <c r="A9" s="58"/>
      <c r="B9" s="529" t="s">
        <v>85</v>
      </c>
      <c r="C9" s="529"/>
      <c r="D9" s="529"/>
      <c r="E9" s="477"/>
      <c r="F9" s="477"/>
      <c r="G9" s="477"/>
      <c r="H9" s="477"/>
      <c r="I9" s="477"/>
      <c r="J9" s="477"/>
      <c r="K9" s="53"/>
    </row>
    <row r="10" spans="1:13" s="13" customFormat="1" ht="50.1" customHeight="1">
      <c r="A10" s="58"/>
      <c r="B10" s="529" t="s">
        <v>92</v>
      </c>
      <c r="C10" s="529"/>
      <c r="D10" s="529"/>
      <c r="E10" s="800" t="s">
        <v>80</v>
      </c>
      <c r="F10" s="800"/>
      <c r="G10" s="801"/>
      <c r="H10" s="802" t="s">
        <v>81</v>
      </c>
      <c r="I10" s="591"/>
      <c r="J10" s="477"/>
      <c r="K10" s="53"/>
    </row>
    <row r="11" spans="1:13" s="13" customFormat="1" ht="117.75" customHeight="1">
      <c r="A11" s="58"/>
      <c r="B11" s="559" t="s">
        <v>93</v>
      </c>
      <c r="C11" s="559"/>
      <c r="D11" s="559"/>
      <c r="E11" s="803" t="s">
        <v>94</v>
      </c>
      <c r="F11" s="804"/>
      <c r="G11" s="804"/>
      <c r="H11" s="804"/>
      <c r="I11" s="804"/>
      <c r="J11" s="805"/>
      <c r="K11" s="53"/>
    </row>
    <row r="12" spans="1:13" s="13" customFormat="1" ht="50.1" customHeight="1">
      <c r="A12" s="58"/>
      <c r="B12" s="529" t="s">
        <v>87</v>
      </c>
      <c r="C12" s="529"/>
      <c r="D12" s="529"/>
      <c r="E12" s="591" t="s">
        <v>89</v>
      </c>
      <c r="F12" s="591"/>
      <c r="G12" s="591"/>
      <c r="H12" s="591"/>
      <c r="I12" s="591"/>
      <c r="J12" s="591"/>
      <c r="K12" s="53"/>
    </row>
    <row r="13" spans="1:13" s="13" customFormat="1" ht="50.1" customHeight="1">
      <c r="A13" s="58"/>
      <c r="B13" s="529" t="s">
        <v>88</v>
      </c>
      <c r="C13" s="529"/>
      <c r="D13" s="529"/>
      <c r="E13" s="591" t="s">
        <v>89</v>
      </c>
      <c r="F13" s="591"/>
      <c r="G13" s="591"/>
      <c r="H13" s="591"/>
      <c r="I13" s="591"/>
      <c r="J13" s="591"/>
      <c r="K13" s="53"/>
    </row>
    <row r="14" spans="1:13" s="13" customFormat="1" ht="50.1" customHeight="1">
      <c r="A14" s="58"/>
      <c r="B14" s="454" t="s">
        <v>580</v>
      </c>
      <c r="C14" s="454"/>
      <c r="D14" s="454"/>
      <c r="E14" s="454"/>
      <c r="F14" s="454"/>
      <c r="G14" s="454"/>
      <c r="H14" s="454"/>
      <c r="I14" s="454"/>
      <c r="J14" s="454"/>
      <c r="K14" s="53"/>
    </row>
    <row r="15" spans="1:13" s="13" customFormat="1" ht="50.1" customHeight="1">
      <c r="A15" s="58"/>
      <c r="B15" s="452"/>
      <c r="C15" s="452"/>
      <c r="D15" s="452"/>
      <c r="E15" s="452"/>
      <c r="F15" s="452"/>
      <c r="G15" s="452"/>
      <c r="H15" s="452"/>
      <c r="I15" s="452"/>
      <c r="J15" s="452"/>
      <c r="K15" s="53"/>
    </row>
    <row r="16" spans="1:13" s="13" customFormat="1" ht="20.100000000000001" customHeight="1">
      <c r="A16" s="58"/>
      <c r="B16" s="434"/>
      <c r="C16" s="434"/>
      <c r="D16" s="434"/>
      <c r="E16" s="434"/>
      <c r="F16" s="434"/>
      <c r="G16" s="434"/>
      <c r="H16" s="434"/>
      <c r="I16" s="434"/>
      <c r="J16" s="434"/>
      <c r="K16" s="53"/>
    </row>
    <row r="17" spans="1:11" s="13" customFormat="1" ht="20.100000000000001" customHeight="1">
      <c r="A17" s="22"/>
      <c r="B17" s="450"/>
      <c r="C17" s="450"/>
      <c r="D17" s="450"/>
      <c r="E17" s="450"/>
      <c r="F17" s="450"/>
      <c r="G17" s="450"/>
      <c r="H17" s="450"/>
      <c r="I17" s="450"/>
      <c r="J17" s="450"/>
      <c r="K17" s="39"/>
    </row>
    <row r="18" spans="1:11" s="13" customFormat="1" ht="20.100000000000001" customHeight="1">
      <c r="A18" s="24"/>
      <c r="B18" s="24"/>
      <c r="C18" s="24"/>
      <c r="D18" s="24"/>
      <c r="E18" s="24"/>
      <c r="F18" s="24"/>
      <c r="G18" s="24"/>
      <c r="H18" s="24"/>
      <c r="I18" s="24"/>
      <c r="J18" s="24"/>
      <c r="K18" s="24"/>
    </row>
    <row r="19" spans="1:11" s="13" customFormat="1" ht="20.100000000000001" customHeight="1">
      <c r="A19" s="24"/>
      <c r="B19" s="49"/>
      <c r="C19" s="24"/>
      <c r="D19" s="24"/>
      <c r="E19" s="24"/>
      <c r="F19" s="24"/>
      <c r="G19" s="24"/>
      <c r="H19" s="24"/>
      <c r="I19" s="24"/>
      <c r="J19" s="24"/>
      <c r="K19" s="24"/>
    </row>
    <row r="20" spans="1:11" s="13" customFormat="1" ht="20.100000000000001" customHeight="1">
      <c r="A20" s="24"/>
      <c r="B20" s="49"/>
      <c r="C20" s="24"/>
      <c r="D20" s="24"/>
      <c r="E20" s="24"/>
      <c r="F20" s="24"/>
      <c r="G20" s="24"/>
      <c r="H20" s="24"/>
      <c r="I20" s="24"/>
      <c r="J20" s="24"/>
      <c r="K20" s="24"/>
    </row>
    <row r="21" spans="1:11" s="13" customFormat="1" ht="24.95" customHeight="1">
      <c r="A21" s="24"/>
      <c r="B21" s="52"/>
      <c r="C21" s="51"/>
      <c r="D21" s="40"/>
      <c r="E21" s="40"/>
      <c r="F21" s="40"/>
      <c r="G21" s="24"/>
      <c r="H21" s="24"/>
      <c r="I21" s="24"/>
      <c r="J21" s="24"/>
      <c r="K21" s="24"/>
    </row>
    <row r="22" spans="1:11" s="13" customFormat="1" ht="21.95" customHeight="1">
      <c r="A22" s="24"/>
      <c r="B22" s="24"/>
      <c r="C22" s="24"/>
      <c r="D22" s="24"/>
      <c r="E22" s="24"/>
      <c r="F22" s="24"/>
      <c r="G22" s="24"/>
      <c r="H22" s="24"/>
      <c r="I22" s="24"/>
      <c r="J22" s="24"/>
      <c r="K22" s="24"/>
    </row>
    <row r="23" spans="1:11" s="13" customFormat="1" ht="21.95" customHeight="1">
      <c r="A23" s="24"/>
      <c r="B23" s="24"/>
      <c r="C23" s="24"/>
      <c r="D23" s="24"/>
      <c r="E23" s="24"/>
      <c r="F23" s="24"/>
      <c r="G23" s="24"/>
      <c r="H23" s="24"/>
      <c r="I23" s="24"/>
      <c r="J23" s="24"/>
      <c r="K23" s="24"/>
    </row>
    <row r="24" spans="1:11" s="13" customFormat="1" ht="21.95" customHeight="1">
      <c r="A24" s="24"/>
      <c r="B24" s="40"/>
      <c r="C24" s="24"/>
      <c r="D24" s="24"/>
      <c r="E24" s="24"/>
      <c r="F24" s="24"/>
      <c r="G24" s="24"/>
      <c r="H24" s="24"/>
      <c r="I24" s="24"/>
      <c r="J24" s="24"/>
      <c r="K24" s="24"/>
    </row>
    <row r="25" spans="1:11" s="13" customFormat="1" ht="20.100000000000001" customHeight="1">
      <c r="A25" s="24"/>
      <c r="B25" s="24"/>
      <c r="C25" s="24"/>
      <c r="D25" s="24"/>
      <c r="E25" s="24"/>
      <c r="F25" s="24"/>
      <c r="G25" s="24"/>
      <c r="H25" s="24"/>
      <c r="I25" s="24"/>
      <c r="J25" s="24"/>
      <c r="K25" s="24"/>
    </row>
    <row r="26" spans="1:11" s="13" customFormat="1" ht="30" customHeight="1">
      <c r="A26" s="24"/>
      <c r="B26" s="32"/>
      <c r="C26" s="32"/>
      <c r="D26" s="32"/>
      <c r="E26" s="69"/>
      <c r="F26" s="69"/>
      <c r="G26" s="69"/>
      <c r="H26" s="32"/>
      <c r="I26" s="32"/>
      <c r="J26" s="24"/>
      <c r="K26" s="24"/>
    </row>
    <row r="27" spans="1:11" s="13" customFormat="1" ht="30" customHeight="1">
      <c r="A27" s="24"/>
      <c r="B27" s="32"/>
      <c r="C27" s="32"/>
      <c r="D27" s="32"/>
      <c r="E27" s="24"/>
      <c r="F27" s="24"/>
      <c r="G27" s="24"/>
      <c r="H27" s="24"/>
      <c r="I27" s="24"/>
      <c r="J27" s="24"/>
      <c r="K27" s="24"/>
    </row>
    <row r="28" spans="1:11" s="13" customFormat="1" ht="20.100000000000001" customHeight="1">
      <c r="A28" s="24"/>
      <c r="B28" s="24"/>
      <c r="C28" s="24"/>
      <c r="D28" s="24"/>
      <c r="E28" s="24"/>
      <c r="F28" s="24"/>
      <c r="G28" s="24"/>
      <c r="H28" s="24"/>
      <c r="I28" s="24"/>
      <c r="J28" s="24"/>
      <c r="K28" s="24"/>
    </row>
    <row r="29" spans="1:11" s="13" customFormat="1" ht="20.100000000000001" customHeight="1">
      <c r="A29" s="24"/>
      <c r="B29" s="24"/>
      <c r="C29" s="24"/>
      <c r="D29" s="24"/>
      <c r="E29" s="24"/>
      <c r="F29" s="24"/>
      <c r="G29" s="24"/>
      <c r="H29" s="24"/>
      <c r="I29" s="24"/>
      <c r="J29" s="24"/>
      <c r="K29" s="24"/>
    </row>
    <row r="30" spans="1:11" s="13" customFormat="1" ht="20.100000000000001" customHeight="1">
      <c r="A30" s="24"/>
      <c r="B30" s="33"/>
      <c r="C30" s="33"/>
      <c r="D30" s="33"/>
      <c r="E30" s="33"/>
      <c r="F30" s="33"/>
      <c r="G30" s="33"/>
      <c r="H30" s="33"/>
      <c r="I30" s="33"/>
      <c r="J30" s="33"/>
      <c r="K30" s="24"/>
    </row>
    <row r="31" spans="1:11" s="13" customFormat="1" ht="20.100000000000001" customHeight="1">
      <c r="A31" s="24"/>
      <c r="B31" s="33"/>
      <c r="C31" s="33"/>
      <c r="D31" s="33"/>
      <c r="E31" s="33"/>
      <c r="F31" s="33"/>
      <c r="G31" s="33"/>
      <c r="H31" s="33"/>
      <c r="I31" s="33"/>
      <c r="J31" s="33"/>
      <c r="K31" s="24"/>
    </row>
    <row r="32" spans="1:11" s="13" customFormat="1" ht="20.100000000000001" customHeight="1">
      <c r="A32" s="24"/>
      <c r="B32" s="33"/>
      <c r="C32" s="33"/>
      <c r="D32" s="33"/>
      <c r="E32" s="33"/>
      <c r="F32" s="33"/>
      <c r="G32" s="33"/>
      <c r="H32" s="33"/>
      <c r="I32" s="33"/>
      <c r="J32" s="33"/>
      <c r="K32" s="24"/>
    </row>
    <row r="33" spans="1:11" s="13" customFormat="1" ht="20.100000000000001" customHeight="1">
      <c r="A33" s="24"/>
      <c r="B33" s="33"/>
      <c r="C33" s="33"/>
      <c r="D33" s="33"/>
      <c r="E33" s="33"/>
      <c r="F33" s="33"/>
      <c r="G33" s="33"/>
      <c r="H33" s="33"/>
      <c r="I33" s="33"/>
      <c r="J33" s="33"/>
      <c r="K33" s="24"/>
    </row>
    <row r="34" spans="1:11" s="13" customFormat="1" ht="20.100000000000001" customHeight="1">
      <c r="A34" s="24"/>
      <c r="B34" s="70"/>
      <c r="C34" s="71"/>
      <c r="D34" s="71"/>
      <c r="E34" s="71"/>
      <c r="F34" s="71"/>
      <c r="G34" s="71"/>
      <c r="H34" s="71"/>
      <c r="I34" s="71"/>
      <c r="J34" s="71"/>
      <c r="K34" s="24"/>
    </row>
    <row r="35" spans="1:11" s="13" customFormat="1" ht="20.100000000000001" customHeight="1">
      <c r="A35" s="24"/>
      <c r="B35" s="71"/>
      <c r="C35" s="71"/>
      <c r="D35" s="71"/>
      <c r="E35" s="71"/>
      <c r="F35" s="71"/>
      <c r="G35" s="71"/>
      <c r="H35" s="71"/>
      <c r="I35" s="71"/>
      <c r="J35" s="71"/>
      <c r="K35" s="24"/>
    </row>
    <row r="36" spans="1:11" s="13" customFormat="1" ht="20.100000000000001" customHeight="1">
      <c r="A36" s="24"/>
      <c r="B36" s="71"/>
      <c r="C36" s="71"/>
      <c r="D36" s="71"/>
      <c r="E36" s="71"/>
      <c r="F36" s="71"/>
      <c r="G36" s="71"/>
      <c r="H36" s="71"/>
      <c r="I36" s="71"/>
      <c r="J36" s="71"/>
      <c r="K36" s="24"/>
    </row>
    <row r="37" spans="1:11" s="13" customFormat="1" ht="20.100000000000001" customHeight="1">
      <c r="A37" s="24"/>
      <c r="B37" s="71"/>
      <c r="C37" s="71"/>
      <c r="D37" s="71"/>
      <c r="E37" s="71"/>
      <c r="F37" s="71"/>
      <c r="G37" s="71"/>
      <c r="H37" s="71"/>
      <c r="I37" s="71"/>
      <c r="J37" s="71"/>
      <c r="K37" s="24"/>
    </row>
    <row r="38" spans="1:11" s="13" customFormat="1" ht="20.100000000000001" customHeight="1">
      <c r="A38" s="24"/>
      <c r="B38" s="24"/>
      <c r="C38" s="24"/>
      <c r="D38" s="24"/>
      <c r="E38" s="24"/>
      <c r="F38" s="24"/>
      <c r="G38" s="24"/>
      <c r="H38" s="24"/>
      <c r="I38" s="24"/>
      <c r="J38" s="24"/>
      <c r="K38" s="24"/>
    </row>
    <row r="39" spans="1:11" s="13" customFormat="1" ht="20.100000000000001" customHeight="1">
      <c r="A39" s="24"/>
      <c r="B39" s="50"/>
      <c r="C39" s="61"/>
      <c r="D39" s="61"/>
      <c r="E39" s="61"/>
      <c r="F39" s="61"/>
      <c r="G39" s="61"/>
      <c r="H39" s="61"/>
      <c r="I39" s="61"/>
      <c r="J39" s="61"/>
      <c r="K39" s="24"/>
    </row>
    <row r="40" spans="1:11" s="13" customFormat="1" ht="20.100000000000001" customHeight="1">
      <c r="A40" s="24"/>
      <c r="B40" s="61"/>
      <c r="C40" s="61"/>
      <c r="D40" s="61"/>
      <c r="E40" s="61"/>
      <c r="F40" s="61"/>
      <c r="G40" s="61"/>
      <c r="H40" s="61"/>
      <c r="I40" s="61"/>
      <c r="J40" s="61"/>
      <c r="K40" s="24"/>
    </row>
    <row r="41" spans="1:11" s="13" customFormat="1" ht="20.100000000000001" customHeight="1">
      <c r="A41" s="24"/>
      <c r="B41" s="61"/>
      <c r="C41" s="61"/>
      <c r="D41" s="61"/>
      <c r="E41" s="61"/>
      <c r="F41" s="61"/>
      <c r="G41" s="61"/>
      <c r="H41" s="61"/>
      <c r="I41" s="61"/>
      <c r="J41" s="61"/>
      <c r="K41" s="24"/>
    </row>
    <row r="42" spans="1:11" s="13" customFormat="1" ht="20.100000000000001" customHeight="1">
      <c r="A42" s="24"/>
      <c r="B42" s="24"/>
      <c r="C42" s="24"/>
      <c r="D42" s="24"/>
      <c r="E42" s="24"/>
      <c r="F42" s="24"/>
      <c r="G42" s="24"/>
      <c r="H42" s="24"/>
      <c r="I42" s="24"/>
      <c r="J42" s="24"/>
      <c r="K42" s="24"/>
    </row>
    <row r="43" spans="1:11" s="13" customFormat="1">
      <c r="A43" s="24"/>
      <c r="B43" s="24"/>
      <c r="C43" s="24"/>
      <c r="D43" s="24"/>
      <c r="E43" s="24"/>
      <c r="F43" s="24"/>
      <c r="G43" s="24"/>
      <c r="H43" s="24"/>
      <c r="I43" s="24"/>
      <c r="J43" s="24"/>
      <c r="K43" s="24"/>
    </row>
    <row r="44" spans="1:11">
      <c r="A44" s="14"/>
      <c r="B44" s="14"/>
      <c r="C44" s="14"/>
      <c r="D44" s="14"/>
      <c r="E44" s="14"/>
      <c r="F44" s="14"/>
      <c r="G44" s="14"/>
      <c r="H44" s="14"/>
      <c r="I44" s="14"/>
      <c r="J44" s="14"/>
      <c r="K44" s="14"/>
    </row>
    <row r="45" spans="1:11">
      <c r="A45" s="14"/>
      <c r="B45" s="14"/>
      <c r="C45" s="14"/>
      <c r="D45" s="14"/>
      <c r="E45" s="14"/>
      <c r="F45" s="14"/>
      <c r="G45" s="14"/>
      <c r="H45" s="14"/>
      <c r="I45" s="14"/>
      <c r="J45" s="14"/>
      <c r="K45" s="14"/>
    </row>
    <row r="46" spans="1:11">
      <c r="A46" s="14"/>
      <c r="B46" s="14"/>
      <c r="C46" s="14"/>
      <c r="D46" s="14"/>
      <c r="E46" s="14"/>
      <c r="F46" s="14"/>
      <c r="G46" s="14"/>
      <c r="H46" s="14"/>
      <c r="I46" s="14"/>
      <c r="J46" s="14"/>
      <c r="K46" s="14"/>
    </row>
    <row r="47" spans="1:11">
      <c r="A47" s="14"/>
      <c r="B47" s="14"/>
      <c r="C47" s="14"/>
      <c r="D47" s="14"/>
      <c r="E47" s="14"/>
      <c r="F47" s="14"/>
      <c r="G47" s="14"/>
      <c r="H47" s="14"/>
      <c r="I47" s="14"/>
      <c r="J47" s="14"/>
      <c r="K47" s="14"/>
    </row>
  </sheetData>
  <mergeCells count="16">
    <mergeCell ref="B14:J17"/>
    <mergeCell ref="B11:D11"/>
    <mergeCell ref="E11:J11"/>
    <mergeCell ref="B10:D10"/>
    <mergeCell ref="E10:G10"/>
    <mergeCell ref="H10:J10"/>
    <mergeCell ref="B12:D12"/>
    <mergeCell ref="E12:J12"/>
    <mergeCell ref="B13:D13"/>
    <mergeCell ref="E13:J13"/>
    <mergeCell ref="H1:J1"/>
    <mergeCell ref="A3:J3"/>
    <mergeCell ref="A5:B5"/>
    <mergeCell ref="C5:G5"/>
    <mergeCell ref="B9:D9"/>
    <mergeCell ref="E9:J9"/>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RowHeight="18.7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zoomScale="115" zoomScaleNormal="100" zoomScaleSheetLayoutView="115" workbookViewId="0">
      <selection activeCell="D41" sqref="D41:D45"/>
    </sheetView>
  </sheetViews>
  <sheetFormatPr defaultRowHeight="18.75"/>
  <cols>
    <col min="1" max="2" width="3.125" customWidth="1"/>
    <col min="4" max="4" width="61.875" customWidth="1"/>
    <col min="5" max="5" width="3.25" customWidth="1"/>
  </cols>
  <sheetData>
    <row r="1" spans="1:9">
      <c r="A1" t="s">
        <v>170</v>
      </c>
      <c r="G1" s="109" t="s">
        <v>188</v>
      </c>
    </row>
    <row r="2" spans="1:9" ht="24.75" customHeight="1">
      <c r="A2" s="111" t="s">
        <v>196</v>
      </c>
      <c r="B2" s="111"/>
    </row>
    <row r="3" spans="1:9" ht="47.25" customHeight="1">
      <c r="A3" s="430" t="s">
        <v>316</v>
      </c>
      <c r="B3" s="431"/>
      <c r="C3" s="431"/>
      <c r="D3" s="431"/>
      <c r="E3" s="399"/>
    </row>
    <row r="4" spans="1:9" ht="4.5" customHeight="1"/>
    <row r="5" spans="1:9">
      <c r="A5" t="s">
        <v>195</v>
      </c>
    </row>
    <row r="6" spans="1:9">
      <c r="A6" s="432" t="s">
        <v>467</v>
      </c>
      <c r="B6" s="433"/>
      <c r="C6" s="433"/>
      <c r="D6" s="433"/>
      <c r="E6" s="434"/>
      <c r="F6" s="74"/>
      <c r="G6" s="74"/>
      <c r="H6" s="74"/>
      <c r="I6" s="74"/>
    </row>
    <row r="7" spans="1:9">
      <c r="A7" s="433"/>
      <c r="B7" s="433"/>
      <c r="C7" s="433"/>
      <c r="D7" s="433"/>
      <c r="E7" s="434"/>
      <c r="F7" s="74"/>
      <c r="G7" s="74"/>
      <c r="H7" s="74"/>
      <c r="I7" s="74"/>
    </row>
    <row r="8" spans="1:9" ht="19.5" thickBot="1">
      <c r="A8" s="435"/>
      <c r="B8" s="435"/>
      <c r="C8" s="435"/>
      <c r="D8" s="435"/>
      <c r="E8" s="436"/>
      <c r="F8" s="74"/>
      <c r="G8" s="74"/>
      <c r="H8" s="74"/>
      <c r="I8" s="74"/>
    </row>
    <row r="9" spans="1:9" ht="7.5" customHeight="1" thickTop="1">
      <c r="A9" s="14"/>
      <c r="B9" s="14"/>
      <c r="C9" s="14"/>
      <c r="D9" s="14"/>
      <c r="E9" s="14"/>
    </row>
    <row r="10" spans="1:9" ht="28.5" customHeight="1">
      <c r="A10" s="443" t="s">
        <v>323</v>
      </c>
      <c r="B10" s="443"/>
      <c r="C10" s="443"/>
      <c r="D10" s="232" t="str">
        <f>申請書!$O$22</f>
        <v>記載例認定こども園</v>
      </c>
      <c r="E10" s="14"/>
    </row>
    <row r="11" spans="1:9" ht="6.75" customHeight="1">
      <c r="A11" s="69"/>
      <c r="B11" s="69"/>
      <c r="C11" s="69"/>
      <c r="D11" s="232"/>
      <c r="E11" s="14"/>
    </row>
    <row r="12" spans="1:9">
      <c r="A12" s="3" t="s">
        <v>171</v>
      </c>
    </row>
    <row r="13" spans="1:9">
      <c r="A13" s="3" t="s">
        <v>172</v>
      </c>
    </row>
    <row r="14" spans="1:9">
      <c r="C14" s="26" t="s">
        <v>173</v>
      </c>
      <c r="D14" s="21" t="s">
        <v>174</v>
      </c>
    </row>
    <row r="15" spans="1:9">
      <c r="C15" s="18"/>
      <c r="D15" s="23" t="s">
        <v>175</v>
      </c>
    </row>
    <row r="16" spans="1:9" ht="5.25" customHeight="1"/>
    <row r="17" spans="1:4">
      <c r="A17" s="3" t="s">
        <v>176</v>
      </c>
    </row>
    <row r="18" spans="1:4">
      <c r="C18" s="15" t="s">
        <v>173</v>
      </c>
      <c r="D18" s="6" t="s">
        <v>178</v>
      </c>
    </row>
    <row r="19" spans="1:4" ht="36.75" customHeight="1">
      <c r="B19" s="430" t="s">
        <v>468</v>
      </c>
      <c r="C19" s="431"/>
      <c r="D19" s="431"/>
    </row>
    <row r="20" spans="1:4" ht="24" customHeight="1">
      <c r="B20" s="442" t="s">
        <v>265</v>
      </c>
      <c r="C20" s="441"/>
      <c r="D20" s="441"/>
    </row>
    <row r="21" spans="1:4" ht="5.25" customHeight="1"/>
    <row r="22" spans="1:4">
      <c r="A22" s="3" t="s">
        <v>177</v>
      </c>
    </row>
    <row r="23" spans="1:4">
      <c r="C23" s="26" t="s">
        <v>173</v>
      </c>
      <c r="D23" s="21" t="s">
        <v>174</v>
      </c>
    </row>
    <row r="24" spans="1:4">
      <c r="C24" s="18"/>
      <c r="D24" s="23" t="s">
        <v>175</v>
      </c>
    </row>
    <row r="25" spans="1:4" ht="5.25" customHeight="1"/>
    <row r="26" spans="1:4">
      <c r="A26" s="3" t="s">
        <v>193</v>
      </c>
    </row>
    <row r="27" spans="1:4" ht="37.5">
      <c r="C27" s="15" t="s">
        <v>173</v>
      </c>
      <c r="D27" s="110" t="s">
        <v>194</v>
      </c>
    </row>
    <row r="28" spans="1:4" ht="51" customHeight="1">
      <c r="B28" s="430" t="s">
        <v>264</v>
      </c>
      <c r="C28" s="441"/>
      <c r="D28" s="441"/>
    </row>
    <row r="29" spans="1:4" ht="6" customHeight="1"/>
    <row r="30" spans="1:4" ht="19.5" thickBot="1">
      <c r="A30" s="3" t="s">
        <v>260</v>
      </c>
    </row>
    <row r="31" spans="1:4">
      <c r="B31" s="437" t="s">
        <v>261</v>
      </c>
      <c r="C31" s="438"/>
    </row>
    <row r="32" spans="1:4" ht="19.5" thickBot="1">
      <c r="B32" s="439" t="s">
        <v>402</v>
      </c>
      <c r="C32" s="440"/>
    </row>
    <row r="33" spans="1:9" ht="39.75" customHeight="1">
      <c r="C33" s="18" t="s">
        <v>262</v>
      </c>
      <c r="D33" s="110" t="s">
        <v>263</v>
      </c>
    </row>
    <row r="34" spans="1:9" ht="38.25" customHeight="1">
      <c r="B34" s="430" t="s">
        <v>266</v>
      </c>
      <c r="C34" s="431"/>
      <c r="D34" s="431"/>
    </row>
    <row r="35" spans="1:9" ht="18.75" customHeight="1"/>
    <row r="36" spans="1:9">
      <c r="A36" s="3" t="s">
        <v>315</v>
      </c>
    </row>
    <row r="37" spans="1:9">
      <c r="B37" s="395" t="s">
        <v>584</v>
      </c>
      <c r="C37" s="395"/>
      <c r="D37" s="395"/>
      <c r="I37" s="225" t="str">
        <f>IF(OR(申請書!$Q$25="",申請書!$Q$25=0),"該当","非該当")</f>
        <v>非該当</v>
      </c>
    </row>
    <row r="38" spans="1:9">
      <c r="B38" s="395"/>
      <c r="C38" s="395"/>
      <c r="D38" s="395"/>
      <c r="I38" s="225">
        <f>IF(申請書!$Q$25="",0,申請書!$Q$25)</f>
        <v>15</v>
      </c>
    </row>
    <row r="39" spans="1:9" ht="10.5" customHeight="1"/>
    <row r="40" spans="1:9" ht="19.5" thickBot="1">
      <c r="A40" s="3" t="s">
        <v>317</v>
      </c>
    </row>
    <row r="41" spans="1:9">
      <c r="C41" s="226" t="s">
        <v>318</v>
      </c>
      <c r="D41" s="432" t="s">
        <v>319</v>
      </c>
    </row>
    <row r="42" spans="1:9" ht="19.5" thickBot="1">
      <c r="C42" s="230"/>
      <c r="D42" s="399"/>
    </row>
    <row r="43" spans="1:9">
      <c r="D43" s="399"/>
    </row>
    <row r="44" spans="1:9">
      <c r="D44" s="399"/>
    </row>
    <row r="45" spans="1:9">
      <c r="D45" s="399"/>
    </row>
    <row r="46" spans="1:9" ht="10.5" customHeight="1">
      <c r="D46" s="166"/>
    </row>
    <row r="47" spans="1:9" ht="19.5" thickBot="1">
      <c r="A47" s="3" t="s">
        <v>320</v>
      </c>
      <c r="D47" s="166"/>
    </row>
    <row r="48" spans="1:9">
      <c r="C48" s="226" t="s">
        <v>318</v>
      </c>
      <c r="D48" s="432" t="s">
        <v>321</v>
      </c>
    </row>
    <row r="49" spans="1:4" ht="19.5" thickBot="1">
      <c r="C49" s="230"/>
      <c r="D49" s="399"/>
    </row>
    <row r="50" spans="1:4">
      <c r="D50" s="399"/>
    </row>
    <row r="51" spans="1:4">
      <c r="D51" s="399"/>
    </row>
    <row r="52" spans="1:4" ht="33" customHeight="1">
      <c r="D52" s="399"/>
    </row>
    <row r="53" spans="1:4" ht="9" customHeight="1"/>
    <row r="54" spans="1:4">
      <c r="A54" s="3" t="s">
        <v>322</v>
      </c>
    </row>
    <row r="55" spans="1:4">
      <c r="C55" s="15" t="s">
        <v>107</v>
      </c>
      <c r="D55" s="6" t="s">
        <v>178</v>
      </c>
    </row>
    <row r="56" spans="1:4">
      <c r="B56" s="442" t="s">
        <v>466</v>
      </c>
      <c r="C56" s="441"/>
      <c r="D56" s="441"/>
    </row>
  </sheetData>
  <mergeCells count="13">
    <mergeCell ref="B56:D56"/>
    <mergeCell ref="A10:C10"/>
    <mergeCell ref="B37:D38"/>
    <mergeCell ref="D41:D45"/>
    <mergeCell ref="D48:D52"/>
    <mergeCell ref="B34:D34"/>
    <mergeCell ref="A3:E3"/>
    <mergeCell ref="A6:E8"/>
    <mergeCell ref="B31:C31"/>
    <mergeCell ref="B32:C32"/>
    <mergeCell ref="B28:D28"/>
    <mergeCell ref="B20:D20"/>
    <mergeCell ref="B19:D19"/>
  </mergeCells>
  <phoneticPr fontId="2"/>
  <hyperlinks>
    <hyperlink ref="G1" location="総括表!A1" display="総括表に戻る"/>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2"/>
  <sheetViews>
    <sheetView view="pageBreakPreview" zoomScaleNormal="100" zoomScaleSheetLayoutView="100" workbookViewId="0">
      <selection activeCell="H16" sqref="H16"/>
    </sheetView>
  </sheetViews>
  <sheetFormatPr defaultRowHeight="18.75"/>
  <cols>
    <col min="1" max="1" width="2.25" customWidth="1"/>
    <col min="2" max="2" width="7.25" customWidth="1"/>
    <col min="11" max="11" width="2.25" customWidth="1"/>
  </cols>
  <sheetData>
    <row r="1" spans="1:14">
      <c r="H1" s="469" t="str">
        <f>"令和"&amp;申請書!$V$6&amp;"年"&amp;申請書!$X$6&amp;"月"&amp;申請書!$AA$6&amp;"日"</f>
        <v>令和4年12月1日</v>
      </c>
      <c r="I1" s="469"/>
      <c r="J1" s="469"/>
      <c r="M1" s="109" t="s">
        <v>188</v>
      </c>
    </row>
    <row r="3" spans="1:14" ht="24">
      <c r="B3" s="470" t="s">
        <v>181</v>
      </c>
      <c r="C3" s="399"/>
      <c r="D3" s="399"/>
      <c r="E3" s="399"/>
      <c r="F3" s="399"/>
      <c r="G3" s="399"/>
      <c r="H3" s="399"/>
      <c r="I3" s="399"/>
      <c r="J3" s="399"/>
    </row>
    <row r="4" spans="1:14">
      <c r="A4" s="25"/>
      <c r="B4" s="25"/>
    </row>
    <row r="5" spans="1:14" ht="24" customHeight="1">
      <c r="A5" s="445" t="s">
        <v>9</v>
      </c>
      <c r="B5" s="446"/>
      <c r="C5" s="471" t="str">
        <f>申請書!$O$22</f>
        <v>記載例認定こども園</v>
      </c>
      <c r="D5" s="472"/>
      <c r="E5" s="473"/>
      <c r="F5" s="386"/>
      <c r="G5" s="195"/>
      <c r="H5" s="195"/>
      <c r="I5" s="195"/>
      <c r="J5" s="195"/>
      <c r="K5" s="386"/>
    </row>
    <row r="6" spans="1:14">
      <c r="C6" s="19"/>
      <c r="N6" s="14"/>
    </row>
    <row r="7" spans="1:14">
      <c r="C7" s="19"/>
      <c r="D7" s="14"/>
      <c r="N7" s="14"/>
    </row>
    <row r="8" spans="1:14" ht="9" customHeight="1">
      <c r="C8" s="19"/>
      <c r="D8" s="14"/>
      <c r="N8" s="14"/>
    </row>
    <row r="9" spans="1:14" ht="9.75" customHeight="1">
      <c r="A9" s="26"/>
      <c r="B9" s="17"/>
      <c r="C9" s="17"/>
      <c r="D9" s="17"/>
      <c r="E9" s="17"/>
      <c r="F9" s="17"/>
      <c r="G9" s="17"/>
      <c r="H9" s="17"/>
      <c r="I9" s="17"/>
      <c r="J9" s="17"/>
      <c r="K9" s="21"/>
    </row>
    <row r="10" spans="1:14">
      <c r="A10" s="27"/>
      <c r="B10" s="31" t="s">
        <v>10</v>
      </c>
      <c r="C10" s="14"/>
      <c r="D10" s="14"/>
      <c r="E10" s="14"/>
      <c r="F10" s="14"/>
      <c r="G10" s="14"/>
      <c r="H10" s="14"/>
      <c r="I10" s="14"/>
      <c r="J10" s="14"/>
      <c r="K10" s="28"/>
    </row>
    <row r="11" spans="1:14">
      <c r="A11" s="27"/>
      <c r="B11" s="14"/>
      <c r="C11" s="14"/>
      <c r="D11" s="14"/>
      <c r="E11" s="14"/>
      <c r="F11" s="14"/>
      <c r="G11" s="14"/>
      <c r="H11" s="14"/>
      <c r="I11" s="14"/>
      <c r="J11" s="14"/>
      <c r="K11" s="28"/>
    </row>
    <row r="12" spans="1:14" ht="31.5" customHeight="1">
      <c r="A12" s="27"/>
      <c r="B12" s="15" t="s">
        <v>11</v>
      </c>
      <c r="C12" s="474" t="s">
        <v>489</v>
      </c>
      <c r="D12" s="475"/>
      <c r="E12" s="476"/>
      <c r="F12" s="447" t="s">
        <v>12</v>
      </c>
      <c r="G12" s="447"/>
      <c r="H12" s="244"/>
      <c r="I12" s="245"/>
      <c r="J12" s="241"/>
      <c r="K12" s="28"/>
    </row>
    <row r="13" spans="1:14">
      <c r="A13" s="27"/>
      <c r="B13" s="14"/>
      <c r="C13" s="14"/>
      <c r="D13" s="14"/>
      <c r="E13" s="14"/>
      <c r="F13" s="14"/>
      <c r="G13" s="14"/>
      <c r="H13" s="14"/>
      <c r="I13" s="14"/>
      <c r="J13" s="14"/>
      <c r="K13" s="28"/>
    </row>
    <row r="14" spans="1:14">
      <c r="A14" s="27"/>
      <c r="B14" s="31" t="s">
        <v>13</v>
      </c>
      <c r="C14" s="14"/>
      <c r="D14" s="14"/>
      <c r="E14" s="14"/>
      <c r="F14" s="14"/>
      <c r="G14" s="14"/>
      <c r="H14" s="14"/>
      <c r="I14" s="14"/>
      <c r="J14" s="14"/>
      <c r="K14" s="28"/>
    </row>
    <row r="15" spans="1:14">
      <c r="A15" s="27"/>
      <c r="B15" s="14"/>
      <c r="C15" s="14" t="s">
        <v>14</v>
      </c>
      <c r="D15" s="14"/>
      <c r="E15" s="14"/>
      <c r="F15" s="14"/>
      <c r="G15" s="14"/>
      <c r="H15" s="14"/>
      <c r="I15" s="14"/>
      <c r="J15" s="14"/>
      <c r="K15" s="28"/>
    </row>
    <row r="16" spans="1:14" ht="8.25" customHeight="1">
      <c r="A16" s="27"/>
      <c r="B16" s="14"/>
      <c r="C16" s="14"/>
      <c r="D16" s="14"/>
      <c r="E16" s="14"/>
      <c r="F16" s="14"/>
      <c r="G16" s="14"/>
      <c r="H16" s="14"/>
      <c r="I16" s="14"/>
      <c r="J16" s="14"/>
      <c r="K16" s="28"/>
    </row>
    <row r="17" spans="1:11">
      <c r="A17" s="27"/>
      <c r="B17" s="236"/>
      <c r="C17" s="452" t="s">
        <v>16</v>
      </c>
      <c r="D17" s="452"/>
      <c r="E17" s="452"/>
      <c r="F17" s="452"/>
      <c r="G17" s="452"/>
      <c r="H17" s="452"/>
      <c r="I17" s="452"/>
      <c r="J17" s="452"/>
      <c r="K17" s="28"/>
    </row>
    <row r="18" spans="1:11">
      <c r="A18" s="27"/>
      <c r="B18" s="14"/>
      <c r="C18" s="452"/>
      <c r="D18" s="452"/>
      <c r="E18" s="452"/>
      <c r="F18" s="452"/>
      <c r="G18" s="452"/>
      <c r="H18" s="452"/>
      <c r="I18" s="452"/>
      <c r="J18" s="452"/>
      <c r="K18" s="28"/>
    </row>
    <row r="19" spans="1:11" ht="5.25" customHeight="1">
      <c r="A19" s="27"/>
      <c r="B19" s="14"/>
      <c r="C19" s="29"/>
      <c r="D19" s="29"/>
      <c r="E19" s="29"/>
      <c r="F19" s="29"/>
      <c r="G19" s="29"/>
      <c r="H19" s="29"/>
      <c r="I19" s="29"/>
      <c r="J19" s="29"/>
      <c r="K19" s="28"/>
    </row>
    <row r="20" spans="1:11">
      <c r="A20" s="27"/>
      <c r="B20" s="236"/>
      <c r="C20" s="452" t="s">
        <v>17</v>
      </c>
      <c r="D20" s="452"/>
      <c r="E20" s="452"/>
      <c r="F20" s="452"/>
      <c r="G20" s="452"/>
      <c r="H20" s="452"/>
      <c r="I20" s="452"/>
      <c r="J20" s="452"/>
      <c r="K20" s="28"/>
    </row>
    <row r="21" spans="1:11">
      <c r="A21" s="27"/>
      <c r="B21" s="14"/>
      <c r="C21" s="452"/>
      <c r="D21" s="452"/>
      <c r="E21" s="452"/>
      <c r="F21" s="452"/>
      <c r="G21" s="452"/>
      <c r="H21" s="452"/>
      <c r="I21" s="452"/>
      <c r="J21" s="452"/>
      <c r="K21" s="28"/>
    </row>
    <row r="22" spans="1:11">
      <c r="A22" s="27"/>
      <c r="B22" s="14"/>
      <c r="C22" s="452"/>
      <c r="D22" s="452"/>
      <c r="E22" s="452"/>
      <c r="F22" s="452"/>
      <c r="G22" s="452"/>
      <c r="H22" s="452"/>
      <c r="I22" s="452"/>
      <c r="J22" s="452"/>
      <c r="K22" s="28"/>
    </row>
    <row r="23" spans="1:11">
      <c r="A23" s="27"/>
      <c r="B23" s="14"/>
      <c r="C23" s="453" t="s">
        <v>18</v>
      </c>
      <c r="D23" s="454"/>
      <c r="E23" s="454"/>
      <c r="F23" s="454"/>
      <c r="G23" s="454"/>
      <c r="H23" s="454"/>
      <c r="I23" s="454"/>
      <c r="J23" s="455"/>
      <c r="K23" s="28"/>
    </row>
    <row r="24" spans="1:11">
      <c r="A24" s="27"/>
      <c r="B24" s="14"/>
      <c r="C24" s="456"/>
      <c r="D24" s="457"/>
      <c r="E24" s="457"/>
      <c r="F24" s="457"/>
      <c r="G24" s="457"/>
      <c r="H24" s="457"/>
      <c r="I24" s="457"/>
      <c r="J24" s="458"/>
      <c r="K24" s="28"/>
    </row>
    <row r="25" spans="1:11">
      <c r="A25" s="27"/>
      <c r="B25" s="14"/>
      <c r="C25" s="459" t="s">
        <v>19</v>
      </c>
      <c r="D25" s="460"/>
      <c r="E25" s="460"/>
      <c r="F25" s="460"/>
      <c r="G25" s="460"/>
      <c r="H25" s="460"/>
      <c r="I25" s="460"/>
      <c r="J25" s="461"/>
      <c r="K25" s="28"/>
    </row>
    <row r="26" spans="1:11">
      <c r="A26" s="27"/>
      <c r="B26" s="14"/>
      <c r="C26" s="462" t="s">
        <v>568</v>
      </c>
      <c r="D26" s="463"/>
      <c r="E26" s="463"/>
      <c r="F26" s="463"/>
      <c r="G26" s="463"/>
      <c r="H26" s="463"/>
      <c r="I26" s="463"/>
      <c r="J26" s="464"/>
      <c r="K26" s="28"/>
    </row>
    <row r="27" spans="1:11">
      <c r="A27" s="27"/>
      <c r="B27" s="14"/>
      <c r="C27" s="465"/>
      <c r="D27" s="463"/>
      <c r="E27" s="463"/>
      <c r="F27" s="463"/>
      <c r="G27" s="463"/>
      <c r="H27" s="463"/>
      <c r="I27" s="463"/>
      <c r="J27" s="464"/>
      <c r="K27" s="28"/>
    </row>
    <row r="28" spans="1:11">
      <c r="A28" s="27"/>
      <c r="B28" s="14"/>
      <c r="C28" s="466"/>
      <c r="D28" s="467"/>
      <c r="E28" s="467"/>
      <c r="F28" s="467"/>
      <c r="G28" s="467"/>
      <c r="H28" s="467"/>
      <c r="I28" s="467"/>
      <c r="J28" s="468"/>
      <c r="K28" s="28"/>
    </row>
    <row r="29" spans="1:11" ht="7.5" customHeight="1">
      <c r="A29" s="27"/>
      <c r="B29" s="14"/>
      <c r="C29" s="14"/>
      <c r="D29" s="14"/>
      <c r="E29" s="14"/>
      <c r="F29" s="14"/>
      <c r="G29" s="14"/>
      <c r="H29" s="14"/>
      <c r="I29" s="14"/>
      <c r="J29" s="14"/>
      <c r="K29" s="28"/>
    </row>
    <row r="30" spans="1:11">
      <c r="A30" s="27"/>
      <c r="B30" s="236"/>
      <c r="C30" s="450" t="s">
        <v>20</v>
      </c>
      <c r="D30" s="450"/>
      <c r="E30" s="450"/>
      <c r="F30" s="450"/>
      <c r="G30" s="450"/>
      <c r="H30" s="14"/>
      <c r="I30" s="14"/>
      <c r="J30" s="14"/>
      <c r="K30" s="28"/>
    </row>
    <row r="31" spans="1:11">
      <c r="A31" s="27"/>
      <c r="B31" s="14"/>
      <c r="C31" s="445" t="s">
        <v>21</v>
      </c>
      <c r="D31" s="447"/>
      <c r="E31" s="447"/>
      <c r="F31" s="447"/>
      <c r="G31" s="448"/>
      <c r="H31" s="447">
        <v>160</v>
      </c>
      <c r="I31" s="447"/>
      <c r="J31" s="6" t="s">
        <v>23</v>
      </c>
      <c r="K31" s="28"/>
    </row>
    <row r="32" spans="1:11">
      <c r="A32" s="27"/>
      <c r="B32" s="14"/>
      <c r="C32" s="449" t="s">
        <v>22</v>
      </c>
      <c r="D32" s="450"/>
      <c r="E32" s="450"/>
      <c r="F32" s="450"/>
      <c r="G32" s="451"/>
      <c r="H32" s="450">
        <v>160</v>
      </c>
      <c r="I32" s="450"/>
      <c r="J32" s="23" t="s">
        <v>23</v>
      </c>
      <c r="K32" s="28"/>
    </row>
    <row r="33" spans="1:11" ht="7.5" customHeight="1">
      <c r="A33" s="27"/>
      <c r="B33" s="14"/>
      <c r="C33" s="14"/>
      <c r="D33" s="14"/>
      <c r="E33" s="14"/>
      <c r="F33" s="14"/>
      <c r="G33" s="14"/>
      <c r="H33" s="14"/>
      <c r="I33" s="14"/>
      <c r="J33" s="14"/>
      <c r="K33" s="28"/>
    </row>
    <row r="34" spans="1:11">
      <c r="A34" s="27"/>
      <c r="B34" s="236"/>
      <c r="C34" s="434" t="s">
        <v>24</v>
      </c>
      <c r="D34" s="434"/>
      <c r="E34" s="434"/>
      <c r="F34" s="434"/>
      <c r="G34" s="434"/>
      <c r="H34" s="434"/>
      <c r="I34" s="434"/>
      <c r="J34" s="434"/>
      <c r="K34" s="28"/>
    </row>
    <row r="35" spans="1:11">
      <c r="A35" s="27"/>
      <c r="B35" s="14"/>
      <c r="C35" s="14"/>
      <c r="D35" s="14"/>
      <c r="E35" s="14"/>
      <c r="F35" s="14"/>
      <c r="G35" s="14"/>
      <c r="H35" s="14"/>
      <c r="I35" s="14"/>
      <c r="J35" s="14"/>
      <c r="K35" s="28"/>
    </row>
    <row r="36" spans="1:11">
      <c r="A36" s="27"/>
      <c r="B36" s="236"/>
      <c r="C36" s="452" t="s">
        <v>25</v>
      </c>
      <c r="D36" s="452"/>
      <c r="E36" s="452"/>
      <c r="F36" s="452"/>
      <c r="G36" s="452"/>
      <c r="H36" s="452"/>
      <c r="I36" s="452"/>
      <c r="J36" s="452"/>
      <c r="K36" s="28"/>
    </row>
    <row r="37" spans="1:11">
      <c r="A37" s="27"/>
      <c r="B37" s="14"/>
      <c r="C37" s="452"/>
      <c r="D37" s="452"/>
      <c r="E37" s="452"/>
      <c r="F37" s="452"/>
      <c r="G37" s="452"/>
      <c r="H37" s="452"/>
      <c r="I37" s="452"/>
      <c r="J37" s="452"/>
      <c r="K37" s="28"/>
    </row>
    <row r="38" spans="1:11" ht="9" customHeight="1">
      <c r="A38" s="18"/>
      <c r="B38" s="25"/>
      <c r="C38" s="30"/>
      <c r="D38" s="30"/>
      <c r="E38" s="30"/>
      <c r="F38" s="30"/>
      <c r="G38" s="30"/>
      <c r="H38" s="30"/>
      <c r="I38" s="30"/>
      <c r="J38" s="30"/>
      <c r="K38" s="23"/>
    </row>
    <row r="39" spans="1:11" ht="9.75" customHeight="1"/>
    <row r="40" spans="1:11">
      <c r="B40" s="444" t="s">
        <v>26</v>
      </c>
      <c r="C40" s="444"/>
      <c r="D40" s="444"/>
      <c r="E40" s="444"/>
      <c r="F40" s="444"/>
      <c r="G40" s="444"/>
      <c r="H40" s="444"/>
      <c r="I40" s="444"/>
      <c r="J40" s="444"/>
    </row>
    <row r="41" spans="1:11">
      <c r="B41" s="444"/>
      <c r="C41" s="444"/>
      <c r="D41" s="444"/>
      <c r="E41" s="444"/>
      <c r="F41" s="444"/>
      <c r="G41" s="444"/>
      <c r="H41" s="444"/>
      <c r="I41" s="444"/>
      <c r="J41" s="444"/>
    </row>
    <row r="42" spans="1:11">
      <c r="B42" s="444"/>
      <c r="C42" s="444"/>
      <c r="D42" s="444"/>
      <c r="E42" s="444"/>
      <c r="F42" s="444"/>
      <c r="G42" s="444"/>
      <c r="H42" s="444"/>
      <c r="I42" s="444"/>
      <c r="J42" s="444"/>
    </row>
  </sheetData>
  <mergeCells count="19">
    <mergeCell ref="H1:J1"/>
    <mergeCell ref="B3:J3"/>
    <mergeCell ref="C5:E5"/>
    <mergeCell ref="F12:G12"/>
    <mergeCell ref="C36:J37"/>
    <mergeCell ref="C12:E12"/>
    <mergeCell ref="B40:J42"/>
    <mergeCell ref="A5:B5"/>
    <mergeCell ref="C31:G31"/>
    <mergeCell ref="C32:G32"/>
    <mergeCell ref="H31:I31"/>
    <mergeCell ref="H32:I32"/>
    <mergeCell ref="C30:G30"/>
    <mergeCell ref="C34:J34"/>
    <mergeCell ref="C17:J18"/>
    <mergeCell ref="C20:J22"/>
    <mergeCell ref="C23:J24"/>
    <mergeCell ref="C25:J25"/>
    <mergeCell ref="C26:J28"/>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5"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BreakPreview" zoomScaleNormal="100" zoomScaleSheetLayoutView="100" workbookViewId="0">
      <selection activeCell="K1" sqref="K1"/>
    </sheetView>
  </sheetViews>
  <sheetFormatPr defaultRowHeight="18.75"/>
  <cols>
    <col min="1" max="1" width="7" customWidth="1"/>
    <col min="2" max="2" width="16.125" customWidth="1"/>
    <col min="3" max="3" width="6.375" customWidth="1"/>
    <col min="4" max="4" width="5.25" bestFit="1" customWidth="1"/>
    <col min="5" max="5" width="12.75" customWidth="1"/>
    <col min="6" max="6" width="3.75" customWidth="1"/>
  </cols>
  <sheetData>
    <row r="1" spans="1:11">
      <c r="G1" s="469" t="str">
        <f>"令和"&amp;申請書!$V$6&amp;"年"&amp;申請書!$X$6&amp;"月"&amp;申請書!$AA$6&amp;"日"</f>
        <v>令和4年12月1日</v>
      </c>
      <c r="H1" s="469"/>
      <c r="I1" s="469"/>
      <c r="K1" s="109" t="s">
        <v>188</v>
      </c>
    </row>
    <row r="2" spans="1:11" ht="6" customHeight="1"/>
    <row r="3" spans="1:11" ht="24">
      <c r="B3" s="470" t="s">
        <v>180</v>
      </c>
      <c r="C3" s="399"/>
      <c r="D3" s="399"/>
      <c r="E3" s="399"/>
      <c r="F3" s="399"/>
      <c r="G3" s="399"/>
      <c r="H3" s="399"/>
    </row>
    <row r="4" spans="1:11" ht="7.5" customHeight="1" thickBot="1"/>
    <row r="5" spans="1:11" ht="27" customHeight="1" thickBot="1">
      <c r="A5" s="479" t="s">
        <v>0</v>
      </c>
      <c r="B5" s="480"/>
      <c r="C5" s="481" t="str">
        <f>申請書!$O$22</f>
        <v>記載例認定こども園</v>
      </c>
      <c r="D5" s="481"/>
      <c r="E5" s="481"/>
      <c r="F5" s="481"/>
      <c r="G5" s="481"/>
      <c r="H5" s="481"/>
      <c r="I5" s="482"/>
    </row>
    <row r="6" spans="1:11" ht="9" customHeight="1">
      <c r="A6" s="487"/>
      <c r="B6" s="487"/>
    </row>
    <row r="7" spans="1:11" ht="19.5" thickBot="1">
      <c r="A7" s="3" t="s">
        <v>2</v>
      </c>
    </row>
    <row r="8" spans="1:11" ht="38.25" customHeight="1">
      <c r="A8" s="4" t="s">
        <v>3</v>
      </c>
      <c r="B8" s="483" t="s">
        <v>4</v>
      </c>
      <c r="C8" s="483"/>
      <c r="D8" s="483"/>
      <c r="E8" s="484" t="s">
        <v>401</v>
      </c>
      <c r="F8" s="485"/>
      <c r="G8" s="483" t="s">
        <v>5</v>
      </c>
      <c r="H8" s="483"/>
      <c r="I8" s="486"/>
    </row>
    <row r="9" spans="1:11" ht="39.950000000000003" customHeight="1">
      <c r="A9" s="5">
        <v>1</v>
      </c>
      <c r="B9" s="240" t="s">
        <v>494</v>
      </c>
      <c r="C9" s="241">
        <v>0</v>
      </c>
      <c r="D9" s="1" t="s">
        <v>6</v>
      </c>
      <c r="E9" s="240">
        <v>6</v>
      </c>
      <c r="F9" s="6" t="s">
        <v>7</v>
      </c>
      <c r="G9" s="477" t="s">
        <v>499</v>
      </c>
      <c r="H9" s="477"/>
      <c r="I9" s="478"/>
    </row>
    <row r="10" spans="1:11" ht="39.950000000000003" customHeight="1">
      <c r="A10" s="5">
        <v>2</v>
      </c>
      <c r="B10" s="240" t="s">
        <v>490</v>
      </c>
      <c r="C10" s="241">
        <v>1</v>
      </c>
      <c r="D10" s="1" t="s">
        <v>6</v>
      </c>
      <c r="E10" s="240">
        <v>12</v>
      </c>
      <c r="F10" s="6" t="s">
        <v>7</v>
      </c>
      <c r="G10" s="477" t="s">
        <v>505</v>
      </c>
      <c r="H10" s="477"/>
      <c r="I10" s="478"/>
    </row>
    <row r="11" spans="1:11" ht="39.950000000000003" customHeight="1">
      <c r="A11" s="5">
        <v>3</v>
      </c>
      <c r="B11" s="240" t="s">
        <v>493</v>
      </c>
      <c r="C11" s="241">
        <v>2</v>
      </c>
      <c r="D11" s="1" t="s">
        <v>6</v>
      </c>
      <c r="E11" s="240">
        <v>12</v>
      </c>
      <c r="F11" s="6" t="s">
        <v>7</v>
      </c>
      <c r="G11" s="477" t="s">
        <v>504</v>
      </c>
      <c r="H11" s="477"/>
      <c r="I11" s="478"/>
    </row>
    <row r="12" spans="1:11" ht="39.950000000000003" customHeight="1">
      <c r="A12" s="5">
        <v>4</v>
      </c>
      <c r="B12" s="240" t="s">
        <v>491</v>
      </c>
      <c r="C12" s="241">
        <v>3</v>
      </c>
      <c r="D12" s="1" t="s">
        <v>6</v>
      </c>
      <c r="E12" s="240">
        <v>15</v>
      </c>
      <c r="F12" s="6" t="s">
        <v>7</v>
      </c>
      <c r="G12" s="477" t="s">
        <v>506</v>
      </c>
      <c r="H12" s="477"/>
      <c r="I12" s="478"/>
    </row>
    <row r="13" spans="1:11" ht="39.950000000000003" customHeight="1">
      <c r="A13" s="5">
        <v>5</v>
      </c>
      <c r="B13" s="240" t="s">
        <v>492</v>
      </c>
      <c r="C13" s="241">
        <v>3</v>
      </c>
      <c r="D13" s="1" t="s">
        <v>6</v>
      </c>
      <c r="E13" s="240">
        <v>15</v>
      </c>
      <c r="F13" s="6" t="s">
        <v>7</v>
      </c>
      <c r="G13" s="477" t="s">
        <v>507</v>
      </c>
      <c r="H13" s="477"/>
      <c r="I13" s="478"/>
    </row>
    <row r="14" spans="1:11" ht="39.950000000000003" customHeight="1">
      <c r="A14" s="5">
        <v>6</v>
      </c>
      <c r="B14" s="240" t="s">
        <v>497</v>
      </c>
      <c r="C14" s="241">
        <v>4</v>
      </c>
      <c r="D14" s="1" t="s">
        <v>6</v>
      </c>
      <c r="E14" s="240">
        <v>14</v>
      </c>
      <c r="F14" s="6" t="s">
        <v>7</v>
      </c>
      <c r="G14" s="477" t="s">
        <v>503</v>
      </c>
      <c r="H14" s="477"/>
      <c r="I14" s="478"/>
    </row>
    <row r="15" spans="1:11" ht="39.950000000000003" customHeight="1">
      <c r="A15" s="5">
        <v>7</v>
      </c>
      <c r="B15" s="240" t="s">
        <v>498</v>
      </c>
      <c r="C15" s="241">
        <v>4</v>
      </c>
      <c r="D15" s="1" t="s">
        <v>6</v>
      </c>
      <c r="E15" s="240">
        <v>13</v>
      </c>
      <c r="F15" s="6" t="s">
        <v>7</v>
      </c>
      <c r="G15" s="477" t="s">
        <v>502</v>
      </c>
      <c r="H15" s="477"/>
      <c r="I15" s="478"/>
    </row>
    <row r="16" spans="1:11" ht="39.950000000000003" customHeight="1">
      <c r="A16" s="5">
        <v>8</v>
      </c>
      <c r="B16" s="240" t="s">
        <v>495</v>
      </c>
      <c r="C16" s="241">
        <v>5</v>
      </c>
      <c r="D16" s="1" t="s">
        <v>6</v>
      </c>
      <c r="E16" s="240">
        <v>18</v>
      </c>
      <c r="F16" s="6" t="s">
        <v>7</v>
      </c>
      <c r="G16" s="477" t="s">
        <v>501</v>
      </c>
      <c r="H16" s="477"/>
      <c r="I16" s="478"/>
    </row>
    <row r="17" spans="1:9" ht="39.950000000000003" customHeight="1">
      <c r="A17" s="5">
        <v>9</v>
      </c>
      <c r="B17" s="240" t="s">
        <v>496</v>
      </c>
      <c r="C17" s="241">
        <v>5</v>
      </c>
      <c r="D17" s="1" t="s">
        <v>6</v>
      </c>
      <c r="E17" s="240">
        <v>18</v>
      </c>
      <c r="F17" s="6" t="s">
        <v>7</v>
      </c>
      <c r="G17" s="477" t="s">
        <v>500</v>
      </c>
      <c r="H17" s="477"/>
      <c r="I17" s="478"/>
    </row>
    <row r="18" spans="1:9" ht="39.950000000000003" customHeight="1">
      <c r="A18" s="5">
        <v>10</v>
      </c>
      <c r="B18" s="240"/>
      <c r="C18" s="241"/>
      <c r="D18" s="1" t="s">
        <v>6</v>
      </c>
      <c r="E18" s="240"/>
      <c r="F18" s="6" t="s">
        <v>7</v>
      </c>
      <c r="G18" s="477"/>
      <c r="H18" s="477"/>
      <c r="I18" s="478"/>
    </row>
    <row r="19" spans="1:9" ht="39.950000000000003" customHeight="1">
      <c r="A19" s="5">
        <v>11</v>
      </c>
      <c r="B19" s="240"/>
      <c r="C19" s="241"/>
      <c r="D19" s="1" t="s">
        <v>6</v>
      </c>
      <c r="E19" s="240"/>
      <c r="F19" s="6" t="s">
        <v>7</v>
      </c>
      <c r="G19" s="477"/>
      <c r="H19" s="477"/>
      <c r="I19" s="478"/>
    </row>
    <row r="20" spans="1:9" ht="39.950000000000003" customHeight="1" thickBot="1">
      <c r="A20" s="7">
        <v>12</v>
      </c>
      <c r="B20" s="242"/>
      <c r="C20" s="243"/>
      <c r="D20" s="9" t="s">
        <v>6</v>
      </c>
      <c r="E20" s="242"/>
      <c r="F20" s="8" t="s">
        <v>7</v>
      </c>
      <c r="G20" s="494"/>
      <c r="H20" s="494"/>
      <c r="I20" s="495"/>
    </row>
    <row r="21" spans="1:9" ht="39.950000000000003" customHeight="1" thickTop="1" thickBot="1">
      <c r="A21" s="10" t="s">
        <v>8</v>
      </c>
      <c r="B21" s="488" t="str">
        <f>COUNTA(B9:B20)&amp;"　　学級　　　"</f>
        <v>9　　学級　　　</v>
      </c>
      <c r="C21" s="489"/>
      <c r="D21" s="490"/>
      <c r="E21" s="11">
        <f>SUM(E9:E20)</f>
        <v>123</v>
      </c>
      <c r="F21" s="12" t="s">
        <v>7</v>
      </c>
      <c r="G21" s="491"/>
      <c r="H21" s="491"/>
      <c r="I21" s="492"/>
    </row>
    <row r="22" spans="1:9" ht="39.950000000000003" customHeight="1">
      <c r="A22" s="493" t="s">
        <v>464</v>
      </c>
      <c r="B22" s="487"/>
      <c r="C22" s="487"/>
      <c r="D22" s="487"/>
      <c r="E22" s="487"/>
      <c r="F22" s="487"/>
      <c r="G22" s="487"/>
      <c r="H22" s="487"/>
      <c r="I22" s="487"/>
    </row>
    <row r="23" spans="1:9" ht="42" customHeight="1">
      <c r="A23" s="399"/>
      <c r="B23" s="399"/>
      <c r="C23" s="399"/>
      <c r="D23" s="399"/>
      <c r="E23" s="399"/>
      <c r="F23" s="399"/>
      <c r="G23" s="399"/>
      <c r="H23" s="399"/>
      <c r="I23" s="399"/>
    </row>
  </sheetData>
  <mergeCells count="23">
    <mergeCell ref="B21:D21"/>
    <mergeCell ref="G21:I21"/>
    <mergeCell ref="A22:I23"/>
    <mergeCell ref="G15:I15"/>
    <mergeCell ref="G16:I16"/>
    <mergeCell ref="G17:I17"/>
    <mergeCell ref="G18:I18"/>
    <mergeCell ref="G19:I19"/>
    <mergeCell ref="G20:I20"/>
    <mergeCell ref="G14:I14"/>
    <mergeCell ref="G1:I1"/>
    <mergeCell ref="B3:H3"/>
    <mergeCell ref="A5:B5"/>
    <mergeCell ref="C5:I5"/>
    <mergeCell ref="B8:D8"/>
    <mergeCell ref="E8:F8"/>
    <mergeCell ref="G8:I8"/>
    <mergeCell ref="G9:I9"/>
    <mergeCell ref="G10:I10"/>
    <mergeCell ref="G11:I11"/>
    <mergeCell ref="G12:I12"/>
    <mergeCell ref="G13:I13"/>
    <mergeCell ref="A6:B6"/>
  </mergeCells>
  <phoneticPr fontId="2"/>
  <hyperlinks>
    <hyperlink ref="K1" location="総括表!A1" display="総括表に戻る"/>
  </hyperlinks>
  <pageMargins left="0.70866141732283472" right="0.70866141732283472" top="0.74803149606299213" bottom="0.55118110236220474" header="0.31496062992125984" footer="0.31496062992125984"/>
  <pageSetup paperSize="9"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BreakPreview" zoomScaleNormal="100" zoomScaleSheetLayoutView="100" workbookViewId="0">
      <selection activeCell="C24" sqref="C24:J27"/>
    </sheetView>
  </sheetViews>
  <sheetFormatPr defaultRowHeight="18.75"/>
  <cols>
    <col min="1" max="1" width="2.625" customWidth="1"/>
    <col min="2" max="2" width="7.375" customWidth="1"/>
    <col min="11" max="11" width="2.125" customWidth="1"/>
  </cols>
  <sheetData>
    <row r="1" spans="1:13">
      <c r="H1" s="469" t="str">
        <f>"令和"&amp;申請書!$V$6&amp;"年"&amp;申請書!$X$6&amp;"月"&amp;申請書!$AA$6&amp;"日"</f>
        <v>令和4年12月1日</v>
      </c>
      <c r="I1" s="469"/>
      <c r="J1" s="469"/>
      <c r="M1" s="109" t="s">
        <v>188</v>
      </c>
    </row>
    <row r="3" spans="1:13" ht="24">
      <c r="B3" s="470" t="s">
        <v>179</v>
      </c>
      <c r="C3" s="399"/>
      <c r="D3" s="399"/>
      <c r="E3" s="399"/>
      <c r="F3" s="399"/>
      <c r="G3" s="399"/>
      <c r="H3" s="399"/>
      <c r="I3" s="399"/>
      <c r="J3" s="399"/>
    </row>
    <row r="4" spans="1:13">
      <c r="A4" s="25"/>
      <c r="B4" s="25"/>
    </row>
    <row r="5" spans="1:13" ht="24" customHeight="1">
      <c r="A5" s="445" t="s">
        <v>9</v>
      </c>
      <c r="B5" s="446"/>
      <c r="C5" s="471" t="str">
        <f>申請書!$O$22</f>
        <v>記載例認定こども園</v>
      </c>
      <c r="D5" s="472"/>
      <c r="E5" s="473"/>
      <c r="F5" s="386"/>
      <c r="G5" s="195"/>
      <c r="H5" s="195"/>
      <c r="I5" s="195"/>
      <c r="J5" s="195"/>
      <c r="K5" s="386"/>
    </row>
    <row r="6" spans="1:13">
      <c r="C6" s="19"/>
    </row>
    <row r="7" spans="1:13">
      <c r="C7" s="19"/>
      <c r="D7" s="14"/>
    </row>
    <row r="8" spans="1:13">
      <c r="A8" s="26"/>
      <c r="B8" s="17"/>
      <c r="C8" s="17"/>
      <c r="D8" s="17"/>
      <c r="E8" s="17"/>
      <c r="F8" s="17"/>
      <c r="G8" s="17"/>
      <c r="H8" s="17"/>
      <c r="I8" s="17"/>
      <c r="J8" s="17"/>
      <c r="K8" s="21"/>
    </row>
    <row r="9" spans="1:13">
      <c r="A9" s="27"/>
      <c r="B9" s="501" t="s">
        <v>29</v>
      </c>
      <c r="C9" s="501"/>
      <c r="D9" s="501"/>
      <c r="E9" s="501"/>
      <c r="F9" s="501"/>
      <c r="G9" s="14"/>
      <c r="H9" s="14"/>
      <c r="I9" s="14"/>
      <c r="J9" s="14"/>
      <c r="K9" s="28"/>
    </row>
    <row r="10" spans="1:13" ht="21.95" customHeight="1">
      <c r="A10" s="27"/>
      <c r="B10" s="14"/>
      <c r="C10" s="499" t="s">
        <v>27</v>
      </c>
      <c r="D10" s="500"/>
      <c r="E10" s="447">
        <f>申請書!$Q$25</f>
        <v>15</v>
      </c>
      <c r="F10" s="447"/>
      <c r="G10" s="447"/>
      <c r="H10" s="6" t="s">
        <v>28</v>
      </c>
      <c r="I10" s="14"/>
      <c r="J10" s="14"/>
      <c r="K10" s="28"/>
    </row>
    <row r="11" spans="1:13" ht="12" customHeight="1">
      <c r="A11" s="27"/>
      <c r="B11" s="32"/>
      <c r="I11" s="14"/>
      <c r="J11" s="14"/>
      <c r="K11" s="28"/>
    </row>
    <row r="12" spans="1:13">
      <c r="A12" s="27"/>
      <c r="B12" s="77" t="s">
        <v>30</v>
      </c>
      <c r="C12" s="77"/>
      <c r="D12" s="77"/>
      <c r="E12" s="77"/>
      <c r="F12" s="77"/>
      <c r="G12" s="14"/>
      <c r="H12" s="14"/>
      <c r="I12" s="14"/>
      <c r="J12" s="14"/>
      <c r="K12" s="28"/>
    </row>
    <row r="13" spans="1:13" ht="21.95" customHeight="1">
      <c r="A13" s="27"/>
      <c r="B13" s="14"/>
      <c r="C13" s="499" t="s">
        <v>31</v>
      </c>
      <c r="D13" s="500"/>
      <c r="E13" s="475">
        <v>8</v>
      </c>
      <c r="F13" s="475"/>
      <c r="G13" s="475"/>
      <c r="H13" s="6" t="s">
        <v>28</v>
      </c>
      <c r="I13" s="14"/>
      <c r="J13" s="14"/>
      <c r="K13" s="28"/>
    </row>
    <row r="14" spans="1:13" ht="11.25" customHeight="1">
      <c r="A14" s="27"/>
      <c r="B14" s="32"/>
      <c r="I14" s="14"/>
      <c r="J14" s="14"/>
      <c r="K14" s="28"/>
    </row>
    <row r="15" spans="1:13" ht="24" customHeight="1">
      <c r="A15" s="27"/>
      <c r="B15" s="501" t="s">
        <v>32</v>
      </c>
      <c r="C15" s="501"/>
      <c r="D15" s="501"/>
      <c r="E15" s="501"/>
      <c r="F15" s="501"/>
      <c r="I15" s="14"/>
      <c r="J15" s="14"/>
      <c r="K15" s="28"/>
    </row>
    <row r="16" spans="1:13">
      <c r="A16" s="27"/>
      <c r="B16" s="14" t="s">
        <v>182</v>
      </c>
      <c r="C16" s="14"/>
      <c r="D16" s="14"/>
      <c r="E16" s="14"/>
      <c r="F16" s="14"/>
      <c r="G16" s="14"/>
      <c r="H16" s="14"/>
      <c r="I16" s="14"/>
      <c r="J16" s="14"/>
      <c r="K16" s="28"/>
    </row>
    <row r="17" spans="1:11">
      <c r="A17" s="27"/>
      <c r="C17" s="15" t="s">
        <v>183</v>
      </c>
      <c r="D17" s="475" t="s">
        <v>510</v>
      </c>
      <c r="E17" s="475"/>
      <c r="F17" s="476"/>
      <c r="G17" s="15" t="s">
        <v>184</v>
      </c>
      <c r="H17" s="475" t="s">
        <v>508</v>
      </c>
      <c r="I17" s="475"/>
      <c r="J17" s="476"/>
      <c r="K17" s="28"/>
    </row>
    <row r="18" spans="1:11">
      <c r="A18" s="27"/>
      <c r="C18" s="26" t="s">
        <v>185</v>
      </c>
      <c r="D18" s="17"/>
      <c r="E18" s="17"/>
      <c r="F18" s="17"/>
      <c r="G18" s="17"/>
      <c r="H18" s="17"/>
      <c r="I18" s="17"/>
      <c r="J18" s="21"/>
      <c r="K18" s="28"/>
    </row>
    <row r="19" spans="1:11">
      <c r="A19" s="27"/>
      <c r="C19" s="511" t="s">
        <v>509</v>
      </c>
      <c r="D19" s="512"/>
      <c r="E19" s="512"/>
      <c r="F19" s="512"/>
      <c r="G19" s="512"/>
      <c r="H19" s="512"/>
      <c r="I19" s="512"/>
      <c r="J19" s="513"/>
      <c r="K19" s="28"/>
    </row>
    <row r="20" spans="1:11">
      <c r="A20" s="27"/>
      <c r="B20" s="14"/>
      <c r="C20" s="514"/>
      <c r="D20" s="515"/>
      <c r="E20" s="515"/>
      <c r="F20" s="515"/>
      <c r="G20" s="515"/>
      <c r="H20" s="515"/>
      <c r="I20" s="515"/>
      <c r="J20" s="516"/>
      <c r="K20" s="28"/>
    </row>
    <row r="21" spans="1:11">
      <c r="A21" s="27"/>
      <c r="B21" s="14"/>
      <c r="C21" s="517" t="s">
        <v>582</v>
      </c>
      <c r="D21" s="518"/>
      <c r="E21" s="518"/>
      <c r="F21" s="518"/>
      <c r="G21" s="518"/>
      <c r="H21" s="518"/>
      <c r="I21" s="518"/>
      <c r="J21" s="518"/>
      <c r="K21" s="28"/>
    </row>
    <row r="22" spans="1:11" ht="19.5" customHeight="1">
      <c r="A22" s="27"/>
      <c r="B22" s="14"/>
      <c r="C22" s="519"/>
      <c r="D22" s="519"/>
      <c r="E22" s="519"/>
      <c r="F22" s="519"/>
      <c r="G22" s="519"/>
      <c r="H22" s="519"/>
      <c r="I22" s="519"/>
      <c r="J22" s="519"/>
      <c r="K22" s="28"/>
    </row>
    <row r="23" spans="1:11">
      <c r="A23" s="27"/>
      <c r="B23" s="14" t="s">
        <v>186</v>
      </c>
      <c r="C23" s="14"/>
      <c r="D23" s="14"/>
      <c r="E23" s="14"/>
      <c r="F23" s="14"/>
      <c r="G23" s="14"/>
      <c r="H23" s="14"/>
      <c r="I23" s="14"/>
      <c r="J23" s="14"/>
      <c r="K23" s="28"/>
    </row>
    <row r="24" spans="1:11">
      <c r="A24" s="27"/>
      <c r="B24" s="14"/>
      <c r="C24" s="502" t="s">
        <v>511</v>
      </c>
      <c r="D24" s="503"/>
      <c r="E24" s="503"/>
      <c r="F24" s="503"/>
      <c r="G24" s="503"/>
      <c r="H24" s="503"/>
      <c r="I24" s="503"/>
      <c r="J24" s="504"/>
      <c r="K24" s="28"/>
    </row>
    <row r="25" spans="1:11">
      <c r="A25" s="27"/>
      <c r="B25" s="14"/>
      <c r="C25" s="505"/>
      <c r="D25" s="506"/>
      <c r="E25" s="506"/>
      <c r="F25" s="506"/>
      <c r="G25" s="506"/>
      <c r="H25" s="506"/>
      <c r="I25" s="506"/>
      <c r="J25" s="507"/>
      <c r="K25" s="28"/>
    </row>
    <row r="26" spans="1:11">
      <c r="A26" s="27"/>
      <c r="B26" s="14"/>
      <c r="C26" s="505"/>
      <c r="D26" s="506"/>
      <c r="E26" s="506"/>
      <c r="F26" s="506"/>
      <c r="G26" s="506"/>
      <c r="H26" s="506"/>
      <c r="I26" s="506"/>
      <c r="J26" s="507"/>
      <c r="K26" s="28"/>
    </row>
    <row r="27" spans="1:11">
      <c r="A27" s="27"/>
      <c r="B27" s="14"/>
      <c r="C27" s="508"/>
      <c r="D27" s="509"/>
      <c r="E27" s="509"/>
      <c r="F27" s="509"/>
      <c r="G27" s="509"/>
      <c r="H27" s="509"/>
      <c r="I27" s="509"/>
      <c r="J27" s="510"/>
      <c r="K27" s="28"/>
    </row>
    <row r="28" spans="1:11">
      <c r="A28" s="27"/>
      <c r="B28" s="14"/>
      <c r="C28" s="454" t="s">
        <v>345</v>
      </c>
      <c r="D28" s="454"/>
      <c r="E28" s="454"/>
      <c r="F28" s="454"/>
      <c r="G28" s="454"/>
      <c r="H28" s="454"/>
      <c r="I28" s="454"/>
      <c r="J28" s="454"/>
      <c r="K28" s="28"/>
    </row>
    <row r="29" spans="1:11">
      <c r="A29" s="27"/>
      <c r="B29" s="14"/>
      <c r="C29" s="452"/>
      <c r="D29" s="452"/>
      <c r="E29" s="452"/>
      <c r="F29" s="452"/>
      <c r="G29" s="452"/>
      <c r="H29" s="452"/>
      <c r="I29" s="452"/>
      <c r="J29" s="452"/>
      <c r="K29" s="28"/>
    </row>
    <row r="30" spans="1:11">
      <c r="A30" s="27"/>
      <c r="B30" s="14"/>
      <c r="C30" s="14"/>
      <c r="D30" s="14"/>
      <c r="E30" s="14"/>
      <c r="F30" s="14"/>
      <c r="G30" s="14"/>
      <c r="H30" s="14"/>
      <c r="I30" s="14"/>
      <c r="J30" s="14"/>
      <c r="K30" s="28"/>
    </row>
    <row r="31" spans="1:11">
      <c r="A31" s="27"/>
      <c r="B31" s="14" t="s">
        <v>33</v>
      </c>
      <c r="C31" s="14"/>
      <c r="D31" s="14"/>
      <c r="E31" s="14"/>
      <c r="F31" s="14"/>
      <c r="G31" s="14"/>
      <c r="H31" s="14"/>
      <c r="I31" s="14"/>
      <c r="J31" s="14"/>
      <c r="K31" s="28"/>
    </row>
    <row r="32" spans="1:11">
      <c r="A32" s="27"/>
      <c r="B32" s="14"/>
      <c r="C32" s="496" t="s">
        <v>512</v>
      </c>
      <c r="D32" s="497"/>
      <c r="E32" s="497"/>
      <c r="F32" s="497"/>
      <c r="G32" s="497"/>
      <c r="H32" s="497"/>
      <c r="I32" s="497"/>
      <c r="J32" s="498"/>
      <c r="K32" s="28"/>
    </row>
    <row r="33" spans="1:11">
      <c r="A33" s="27"/>
      <c r="B33" s="14"/>
      <c r="C33" s="465"/>
      <c r="D33" s="463"/>
      <c r="E33" s="463"/>
      <c r="F33" s="463"/>
      <c r="G33" s="463"/>
      <c r="H33" s="463"/>
      <c r="I33" s="463"/>
      <c r="J33" s="464"/>
      <c r="K33" s="28"/>
    </row>
    <row r="34" spans="1:11">
      <c r="A34" s="27"/>
      <c r="B34" s="14"/>
      <c r="C34" s="465"/>
      <c r="D34" s="463"/>
      <c r="E34" s="463"/>
      <c r="F34" s="463"/>
      <c r="G34" s="463"/>
      <c r="H34" s="463"/>
      <c r="I34" s="463"/>
      <c r="J34" s="464"/>
      <c r="K34" s="28"/>
    </row>
    <row r="35" spans="1:11">
      <c r="A35" s="27"/>
      <c r="B35" s="14"/>
      <c r="C35" s="466"/>
      <c r="D35" s="467"/>
      <c r="E35" s="467"/>
      <c r="F35" s="467"/>
      <c r="G35" s="467"/>
      <c r="H35" s="467"/>
      <c r="I35" s="467"/>
      <c r="J35" s="468"/>
      <c r="K35" s="28"/>
    </row>
    <row r="36" spans="1:11">
      <c r="A36" s="27"/>
      <c r="B36" s="14"/>
      <c r="C36" s="454" t="s">
        <v>34</v>
      </c>
      <c r="D36" s="454"/>
      <c r="E36" s="454"/>
      <c r="F36" s="454"/>
      <c r="G36" s="454"/>
      <c r="H36" s="454"/>
      <c r="I36" s="454"/>
      <c r="J36" s="454"/>
      <c r="K36" s="28"/>
    </row>
    <row r="37" spans="1:11">
      <c r="A37" s="27"/>
      <c r="B37" s="14"/>
      <c r="C37" s="452"/>
      <c r="D37" s="452"/>
      <c r="E37" s="452"/>
      <c r="F37" s="452"/>
      <c r="G37" s="452"/>
      <c r="H37" s="452"/>
      <c r="I37" s="452"/>
      <c r="J37" s="452"/>
      <c r="K37" s="28"/>
    </row>
    <row r="38" spans="1:11">
      <c r="A38" s="18"/>
      <c r="B38" s="25"/>
      <c r="C38" s="25"/>
      <c r="D38" s="25"/>
      <c r="E38" s="25"/>
      <c r="F38" s="25"/>
      <c r="G38" s="25"/>
      <c r="H38" s="25"/>
      <c r="I38" s="25"/>
      <c r="J38" s="25"/>
      <c r="K38" s="23"/>
    </row>
  </sheetData>
  <mergeCells count="18">
    <mergeCell ref="B9:F9"/>
    <mergeCell ref="B15:F15"/>
    <mergeCell ref="C24:J27"/>
    <mergeCell ref="H1:J1"/>
    <mergeCell ref="B3:J3"/>
    <mergeCell ref="A5:B5"/>
    <mergeCell ref="C5:E5"/>
    <mergeCell ref="E10:G10"/>
    <mergeCell ref="C19:J20"/>
    <mergeCell ref="D17:F17"/>
    <mergeCell ref="H17:J17"/>
    <mergeCell ref="C21:J22"/>
    <mergeCell ref="C32:J35"/>
    <mergeCell ref="C28:J29"/>
    <mergeCell ref="C36:J37"/>
    <mergeCell ref="C10:D10"/>
    <mergeCell ref="C13:D13"/>
    <mergeCell ref="E13:G13"/>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1"/>
  <sheetViews>
    <sheetView view="pageBreakPreview" zoomScaleNormal="100" zoomScaleSheetLayoutView="100" workbookViewId="0">
      <selection activeCell="L14" sqref="L14"/>
    </sheetView>
  </sheetViews>
  <sheetFormatPr defaultRowHeight="18.75"/>
  <cols>
    <col min="1" max="1" width="2.625" customWidth="1"/>
    <col min="2" max="2" width="10" customWidth="1"/>
    <col min="3" max="14" width="5.625" customWidth="1"/>
    <col min="15" max="15" width="2.125" customWidth="1"/>
  </cols>
  <sheetData>
    <row r="1" spans="1:17">
      <c r="L1" s="469" t="str">
        <f>"令和"&amp;申請書!$V$6&amp;"年"&amp;申請書!$X$6&amp;"月"&amp;申請書!$AA$6&amp;"日"</f>
        <v>令和4年12月1日</v>
      </c>
      <c r="M1" s="469"/>
      <c r="N1" s="469"/>
      <c r="Q1" s="109" t="s">
        <v>188</v>
      </c>
    </row>
    <row r="3" spans="1:17" ht="24">
      <c r="B3" s="470" t="s">
        <v>187</v>
      </c>
      <c r="C3" s="399"/>
      <c r="D3" s="399"/>
      <c r="E3" s="399"/>
      <c r="F3" s="399"/>
      <c r="G3" s="399"/>
      <c r="H3" s="399"/>
      <c r="I3" s="399"/>
      <c r="J3" s="399"/>
      <c r="K3" s="399"/>
      <c r="L3" s="399"/>
      <c r="M3" s="399"/>
      <c r="N3" s="399"/>
    </row>
    <row r="4" spans="1:17">
      <c r="A4" s="14"/>
      <c r="B4" s="14"/>
    </row>
    <row r="5" spans="1:17" ht="24" customHeight="1">
      <c r="A5" s="445" t="s">
        <v>9</v>
      </c>
      <c r="B5" s="446"/>
      <c r="C5" s="471" t="str">
        <f>申請書!$O$22</f>
        <v>記載例認定こども園</v>
      </c>
      <c r="D5" s="472"/>
      <c r="E5" s="472"/>
      <c r="F5" s="472"/>
      <c r="G5" s="472"/>
      <c r="H5" s="472"/>
      <c r="I5" s="473"/>
      <c r="J5" s="386"/>
      <c r="K5" s="195"/>
      <c r="L5" s="195"/>
      <c r="M5" s="195"/>
      <c r="N5" s="195"/>
      <c r="O5" s="386"/>
    </row>
    <row r="6" spans="1:17" ht="12.75" customHeight="1">
      <c r="C6" s="42"/>
    </row>
    <row r="7" spans="1:17" ht="9.75" customHeight="1">
      <c r="C7" s="19"/>
      <c r="D7" s="14"/>
    </row>
    <row r="8" spans="1:17">
      <c r="A8" s="26"/>
      <c r="B8" s="17"/>
      <c r="C8" s="17"/>
      <c r="D8" s="17"/>
      <c r="E8" s="17"/>
      <c r="F8" s="17"/>
      <c r="G8" s="17"/>
      <c r="H8" s="17"/>
      <c r="I8" s="17"/>
      <c r="J8" s="17"/>
      <c r="K8" s="17"/>
      <c r="L8" s="17"/>
      <c r="M8" s="17"/>
      <c r="N8" s="17"/>
      <c r="O8" s="21"/>
    </row>
    <row r="9" spans="1:17">
      <c r="A9" s="27"/>
      <c r="B9" s="501" t="s">
        <v>29</v>
      </c>
      <c r="C9" s="501"/>
      <c r="D9" s="501"/>
      <c r="E9" s="501"/>
      <c r="F9" s="501"/>
      <c r="G9" s="501"/>
      <c r="H9" s="501"/>
      <c r="I9" s="501"/>
      <c r="J9" s="501"/>
      <c r="K9" s="14"/>
      <c r="L9" s="14"/>
      <c r="M9" s="14"/>
      <c r="N9" s="14"/>
      <c r="O9" s="28"/>
    </row>
    <row r="10" spans="1:17">
      <c r="A10" s="27"/>
      <c r="B10" s="14"/>
      <c r="C10" s="14"/>
      <c r="D10" s="14"/>
      <c r="E10" s="14"/>
      <c r="F10" s="14"/>
      <c r="G10" s="14"/>
      <c r="H10" s="14"/>
      <c r="I10" s="14"/>
      <c r="J10" s="14"/>
      <c r="K10" s="14"/>
      <c r="L10" s="14"/>
      <c r="M10" s="14"/>
      <c r="N10" s="14"/>
      <c r="O10" s="28"/>
    </row>
    <row r="11" spans="1:17" ht="24" customHeight="1">
      <c r="A11" s="27"/>
      <c r="B11" s="32"/>
      <c r="C11" s="499" t="s">
        <v>27</v>
      </c>
      <c r="D11" s="500"/>
      <c r="E11" s="500">
        <f>申請書!$Q$25</f>
        <v>15</v>
      </c>
      <c r="F11" s="500"/>
      <c r="G11" s="500"/>
      <c r="H11" s="500"/>
      <c r="I11" s="500"/>
      <c r="J11" s="500"/>
      <c r="K11" s="500"/>
      <c r="L11" s="6" t="s">
        <v>28</v>
      </c>
      <c r="M11" s="14"/>
      <c r="N11" s="14"/>
      <c r="O11" s="28"/>
    </row>
    <row r="12" spans="1:17">
      <c r="A12" s="27"/>
      <c r="B12" s="14"/>
      <c r="C12" s="14"/>
      <c r="D12" s="14"/>
      <c r="E12" s="14"/>
      <c r="F12" s="14"/>
      <c r="G12" s="14"/>
      <c r="H12" s="14"/>
      <c r="I12" s="14"/>
      <c r="J12" s="14"/>
      <c r="K12" s="14"/>
      <c r="L12" s="14"/>
      <c r="M12" s="14"/>
      <c r="N12" s="14"/>
      <c r="O12" s="28"/>
    </row>
    <row r="13" spans="1:17" ht="19.5" thickBot="1">
      <c r="A13" s="27"/>
      <c r="B13" s="501" t="s">
        <v>36</v>
      </c>
      <c r="C13" s="501"/>
      <c r="D13" s="501"/>
      <c r="E13" s="501"/>
      <c r="F13" s="501"/>
      <c r="G13" s="501"/>
      <c r="H13" s="501"/>
      <c r="I13" s="501"/>
      <c r="J13" s="501"/>
      <c r="K13" s="14"/>
      <c r="L13" s="14"/>
      <c r="M13" s="14"/>
      <c r="N13" s="14"/>
      <c r="O13" s="28"/>
    </row>
    <row r="14" spans="1:17" ht="39.950000000000003" customHeight="1" thickBot="1">
      <c r="A14" s="27"/>
      <c r="B14" s="14"/>
      <c r="C14" s="161" t="s">
        <v>189</v>
      </c>
      <c r="D14" s="162"/>
      <c r="E14" s="162"/>
      <c r="F14" s="162"/>
      <c r="G14" s="162"/>
      <c r="H14" s="162"/>
      <c r="I14" s="162"/>
      <c r="J14" s="162"/>
      <c r="K14" s="162"/>
      <c r="L14" s="163">
        <v>20</v>
      </c>
      <c r="M14" s="164" t="s">
        <v>190</v>
      </c>
      <c r="N14" s="14"/>
      <c r="O14" s="28"/>
    </row>
    <row r="15" spans="1:17" ht="39.950000000000003" customHeight="1" thickBot="1">
      <c r="A15" s="27"/>
      <c r="B15" s="32"/>
      <c r="C15" s="158">
        <f>IF($L$14="","",$L$14)</f>
        <v>20</v>
      </c>
      <c r="D15" s="523" t="s">
        <v>191</v>
      </c>
      <c r="E15" s="524"/>
      <c r="F15" s="525" t="s">
        <v>192</v>
      </c>
      <c r="G15" s="480"/>
      <c r="H15" s="480"/>
      <c r="I15" s="480"/>
      <c r="J15" s="480"/>
      <c r="K15" s="159"/>
      <c r="L15" s="160">
        <f>IFERROR(ROUND($C$15/4,0),"")</f>
        <v>5</v>
      </c>
      <c r="M15" s="124" t="s">
        <v>190</v>
      </c>
      <c r="N15" s="14"/>
      <c r="O15" s="28"/>
    </row>
    <row r="16" spans="1:17" ht="24" customHeight="1">
      <c r="A16" s="27"/>
      <c r="B16" s="32"/>
      <c r="C16" s="522" t="s">
        <v>37</v>
      </c>
      <c r="D16" s="522"/>
      <c r="E16" s="522"/>
      <c r="F16" s="522"/>
      <c r="G16" s="522"/>
      <c r="H16" s="522"/>
      <c r="I16" s="522"/>
      <c r="J16" s="522"/>
      <c r="K16" s="522"/>
      <c r="L16" s="522"/>
      <c r="M16" s="522"/>
      <c r="N16" s="434"/>
      <c r="O16" s="28"/>
      <c r="P16" s="74"/>
    </row>
    <row r="17" spans="1:18" ht="24" customHeight="1">
      <c r="A17" s="27"/>
      <c r="B17" s="384"/>
      <c r="C17" s="382"/>
      <c r="D17" s="382"/>
      <c r="E17" s="382"/>
      <c r="F17" s="382"/>
      <c r="G17" s="382"/>
      <c r="H17" s="382"/>
      <c r="I17" s="382"/>
      <c r="J17" s="382"/>
      <c r="K17" s="382"/>
      <c r="L17" s="382"/>
      <c r="M17" s="382"/>
      <c r="N17" s="376"/>
      <c r="O17" s="28"/>
      <c r="P17" s="375"/>
    </row>
    <row r="18" spans="1:18" ht="24" customHeight="1" thickBot="1">
      <c r="A18" s="27"/>
      <c r="B18" s="520" t="s">
        <v>569</v>
      </c>
      <c r="C18" s="521"/>
      <c r="D18" s="521"/>
      <c r="E18" s="521"/>
      <c r="F18" s="521"/>
      <c r="G18" s="382"/>
      <c r="H18" s="382"/>
      <c r="I18" s="382"/>
      <c r="J18" s="382"/>
      <c r="K18" s="382"/>
      <c r="L18" s="382"/>
      <c r="M18" s="382"/>
      <c r="N18" s="376"/>
      <c r="O18" s="28"/>
      <c r="P18" s="375"/>
    </row>
    <row r="19" spans="1:18" ht="24" customHeight="1">
      <c r="A19" s="27"/>
      <c r="B19" s="4" t="s">
        <v>572</v>
      </c>
      <c r="C19" s="378" t="s">
        <v>574</v>
      </c>
      <c r="D19" s="378" t="s">
        <v>276</v>
      </c>
      <c r="E19" s="378" t="s">
        <v>216</v>
      </c>
      <c r="F19" s="378" t="s">
        <v>217</v>
      </c>
      <c r="G19" s="378" t="s">
        <v>218</v>
      </c>
      <c r="H19" s="378" t="s">
        <v>219</v>
      </c>
      <c r="I19" s="378" t="s">
        <v>220</v>
      </c>
      <c r="J19" s="378" t="s">
        <v>221</v>
      </c>
      <c r="K19" s="378" t="s">
        <v>222</v>
      </c>
      <c r="L19" s="378" t="s">
        <v>223</v>
      </c>
      <c r="M19" s="378" t="s">
        <v>224</v>
      </c>
      <c r="N19" s="379" t="s">
        <v>225</v>
      </c>
      <c r="O19" s="28"/>
      <c r="P19" s="375"/>
    </row>
    <row r="20" spans="1:18" ht="24" customHeight="1" thickBot="1">
      <c r="A20" s="27"/>
      <c r="B20" s="387" t="s">
        <v>573</v>
      </c>
      <c r="C20" s="388">
        <v>14</v>
      </c>
      <c r="D20" s="388">
        <v>18</v>
      </c>
      <c r="E20" s="388">
        <v>20</v>
      </c>
      <c r="F20" s="388">
        <v>14</v>
      </c>
      <c r="G20" s="388">
        <v>0</v>
      </c>
      <c r="H20" s="388">
        <v>20</v>
      </c>
      <c r="I20" s="388">
        <v>20</v>
      </c>
      <c r="J20" s="388">
        <v>20</v>
      </c>
      <c r="K20" s="388">
        <v>14</v>
      </c>
      <c r="L20" s="388">
        <v>15</v>
      </c>
      <c r="M20" s="388">
        <v>18</v>
      </c>
      <c r="N20" s="389">
        <v>14</v>
      </c>
      <c r="O20" s="28"/>
      <c r="P20" s="375"/>
    </row>
    <row r="21" spans="1:18" ht="24" customHeight="1">
      <c r="A21" s="27"/>
      <c r="B21" s="384"/>
      <c r="C21" s="382" t="s">
        <v>575</v>
      </c>
      <c r="D21" s="382"/>
      <c r="E21" s="382"/>
      <c r="F21" s="382"/>
      <c r="G21" s="382"/>
      <c r="H21" s="382"/>
      <c r="I21" s="382"/>
      <c r="J21" s="382"/>
      <c r="K21" s="382"/>
      <c r="L21" s="382"/>
      <c r="M21" s="382"/>
      <c r="N21" s="376"/>
      <c r="O21" s="28"/>
      <c r="P21" s="375"/>
    </row>
    <row r="22" spans="1:18">
      <c r="A22" s="27"/>
      <c r="B22" s="14"/>
      <c r="C22" s="14"/>
      <c r="D22" s="14"/>
      <c r="E22" s="14"/>
      <c r="F22" s="14"/>
      <c r="G22" s="14"/>
      <c r="H22" s="14"/>
      <c r="I22" s="14"/>
      <c r="J22" s="14"/>
      <c r="K22" s="14"/>
      <c r="L22" s="14"/>
      <c r="M22" s="14"/>
      <c r="N22" s="14"/>
      <c r="O22" s="28"/>
    </row>
    <row r="23" spans="1:18">
      <c r="A23" s="27"/>
      <c r="B23" s="501" t="s">
        <v>570</v>
      </c>
      <c r="C23" s="501"/>
      <c r="D23" s="501"/>
      <c r="E23" s="501"/>
      <c r="F23" s="501"/>
      <c r="G23" s="501"/>
      <c r="H23" s="501"/>
      <c r="I23" s="501"/>
      <c r="J23" s="501"/>
      <c r="K23" s="14"/>
      <c r="L23" s="14"/>
      <c r="M23" s="14"/>
      <c r="N23" s="14"/>
      <c r="O23" s="28"/>
    </row>
    <row r="24" spans="1:18" ht="10.5" customHeight="1">
      <c r="A24" s="27"/>
      <c r="B24" s="40"/>
      <c r="C24" s="40"/>
      <c r="D24" s="40"/>
      <c r="E24" s="40"/>
      <c r="F24" s="380"/>
      <c r="G24" s="380"/>
      <c r="H24" s="380"/>
      <c r="I24" s="380"/>
      <c r="J24" s="40"/>
      <c r="K24" s="14"/>
      <c r="L24" s="14"/>
      <c r="M24" s="14"/>
      <c r="N24" s="14"/>
      <c r="O24" s="28"/>
    </row>
    <row r="25" spans="1:18" ht="10.5" customHeight="1">
      <c r="A25" s="27"/>
      <c r="B25" s="26"/>
      <c r="C25" s="17"/>
      <c r="D25" s="17"/>
      <c r="E25" s="17"/>
      <c r="F25" s="17"/>
      <c r="G25" s="17"/>
      <c r="H25" s="17"/>
      <c r="I25" s="17"/>
      <c r="J25" s="17"/>
      <c r="K25" s="17"/>
      <c r="L25" s="17"/>
      <c r="M25" s="17"/>
      <c r="N25" s="21"/>
      <c r="O25" s="28"/>
    </row>
    <row r="26" spans="1:18" ht="30" customHeight="1">
      <c r="A26" s="27"/>
      <c r="B26" s="296"/>
      <c r="C26" s="20" t="s">
        <v>38</v>
      </c>
      <c r="D26" s="14"/>
      <c r="E26" s="14"/>
      <c r="F26" s="14"/>
      <c r="G26" s="14"/>
      <c r="H26" s="14"/>
      <c r="I26" s="14"/>
      <c r="J26" s="14"/>
      <c r="K26" s="14"/>
      <c r="L26" s="14"/>
      <c r="M26" s="14"/>
      <c r="N26" s="28"/>
      <c r="O26" s="28"/>
      <c r="P26" s="348">
        <f>IF(R26=TRUE,1,0)</f>
        <v>1</v>
      </c>
      <c r="Q26" s="349" t="str">
        <f>IF(P26=1,"施設内調理",IF(P28=1,"外部搬入",IF(P30=1,"その他","")))</f>
        <v>施設内調理</v>
      </c>
      <c r="R26" s="348" t="b">
        <v>1</v>
      </c>
    </row>
    <row r="27" spans="1:18" ht="6.75" customHeight="1">
      <c r="A27" s="27"/>
      <c r="B27" s="27"/>
      <c r="C27" s="20"/>
      <c r="D27" s="34"/>
      <c r="E27" s="34"/>
      <c r="F27" s="34"/>
      <c r="G27" s="34"/>
      <c r="H27" s="34"/>
      <c r="I27" s="34"/>
      <c r="J27" s="34"/>
      <c r="K27" s="34"/>
      <c r="L27" s="34"/>
      <c r="M27" s="34"/>
      <c r="N27" s="36"/>
      <c r="O27" s="28"/>
      <c r="P27" s="348"/>
      <c r="Q27" s="348"/>
      <c r="R27" s="348"/>
    </row>
    <row r="28" spans="1:18" ht="30" customHeight="1">
      <c r="A28" s="27"/>
      <c r="B28" s="296"/>
      <c r="C28" s="20" t="s">
        <v>39</v>
      </c>
      <c r="D28" s="34"/>
      <c r="E28" s="34"/>
      <c r="F28" s="34"/>
      <c r="G28" s="34"/>
      <c r="H28" s="34"/>
      <c r="I28" s="34"/>
      <c r="J28" s="34"/>
      <c r="K28" s="34"/>
      <c r="L28" s="34"/>
      <c r="M28" s="34"/>
      <c r="N28" s="36"/>
      <c r="O28" s="28"/>
      <c r="P28" s="348">
        <f>IF(R28=TRUE,1,0)</f>
        <v>0</v>
      </c>
      <c r="Q28" s="348"/>
      <c r="R28" s="348" t="b">
        <v>0</v>
      </c>
    </row>
    <row r="29" spans="1:18" ht="4.5" customHeight="1">
      <c r="A29" s="27"/>
      <c r="B29" s="27"/>
      <c r="C29" s="20"/>
      <c r="D29" s="34"/>
      <c r="E29" s="34"/>
      <c r="F29" s="34"/>
      <c r="G29" s="34"/>
      <c r="H29" s="34"/>
      <c r="I29" s="34"/>
      <c r="J29" s="34"/>
      <c r="K29" s="34"/>
      <c r="L29" s="34"/>
      <c r="M29" s="34"/>
      <c r="N29" s="36"/>
      <c r="O29" s="28"/>
      <c r="P29" s="348"/>
      <c r="Q29" s="348"/>
      <c r="R29" s="348"/>
    </row>
    <row r="30" spans="1:18" ht="30" customHeight="1">
      <c r="A30" s="27"/>
      <c r="B30" s="296"/>
      <c r="C30" s="434" t="s">
        <v>571</v>
      </c>
      <c r="D30" s="399"/>
      <c r="E30" s="381"/>
      <c r="F30" s="381"/>
      <c r="G30" s="381"/>
      <c r="H30" s="381"/>
      <c r="I30" s="381"/>
      <c r="J30" s="381"/>
      <c r="K30" s="381"/>
      <c r="L30" s="381"/>
      <c r="M30" s="381"/>
      <c r="N30" s="37"/>
      <c r="O30" s="28"/>
      <c r="P30" s="348">
        <f>IF(R30=TRUE,1,0)</f>
        <v>0</v>
      </c>
      <c r="Q30" s="348"/>
      <c r="R30" s="348" t="b">
        <v>0</v>
      </c>
    </row>
    <row r="31" spans="1:18" ht="10.5" customHeight="1">
      <c r="A31" s="27"/>
      <c r="B31" s="27"/>
      <c r="C31" s="20"/>
      <c r="D31" s="20"/>
      <c r="E31" s="20"/>
      <c r="F31" s="376"/>
      <c r="G31" s="376"/>
      <c r="H31" s="376"/>
      <c r="I31" s="376"/>
      <c r="J31" s="20"/>
      <c r="K31" s="20"/>
      <c r="L31" s="20"/>
      <c r="M31" s="20"/>
      <c r="N31" s="41"/>
      <c r="O31" s="28"/>
    </row>
    <row r="32" spans="1:18">
      <c r="A32" s="27"/>
      <c r="B32" s="18" t="s">
        <v>41</v>
      </c>
      <c r="C32" s="38"/>
      <c r="D32" s="38"/>
      <c r="E32" s="38"/>
      <c r="F32" s="377"/>
      <c r="G32" s="377"/>
      <c r="H32" s="377"/>
      <c r="I32" s="377"/>
      <c r="J32" s="38"/>
      <c r="K32" s="38"/>
      <c r="L32" s="38"/>
      <c r="M32" s="38"/>
      <c r="N32" s="39"/>
      <c r="O32" s="28"/>
    </row>
    <row r="33" spans="1:15">
      <c r="A33" s="18"/>
      <c r="B33" s="25"/>
      <c r="C33" s="38"/>
      <c r="D33" s="38"/>
      <c r="E33" s="38"/>
      <c r="F33" s="377"/>
      <c r="G33" s="377"/>
      <c r="H33" s="377"/>
      <c r="I33" s="377"/>
      <c r="J33" s="38"/>
      <c r="K33" s="38"/>
      <c r="L33" s="38"/>
      <c r="M33" s="38"/>
      <c r="N33" s="38"/>
      <c r="O33" s="23"/>
    </row>
    <row r="34" spans="1:15">
      <c r="A34" s="14"/>
      <c r="B34" s="14" t="s">
        <v>42</v>
      </c>
      <c r="C34" s="20"/>
      <c r="D34" s="20"/>
      <c r="E34" s="20"/>
      <c r="F34" s="376"/>
      <c r="G34" s="376"/>
      <c r="H34" s="376"/>
      <c r="I34" s="376"/>
      <c r="J34" s="20"/>
      <c r="K34" s="20"/>
      <c r="L34" s="20"/>
      <c r="M34" s="20"/>
      <c r="N34" s="20"/>
      <c r="O34" s="14"/>
    </row>
    <row r="35" spans="1:15">
      <c r="A35" s="14"/>
      <c r="B35" s="14" t="s">
        <v>197</v>
      </c>
      <c r="C35" s="20"/>
      <c r="D35" s="20"/>
      <c r="E35" s="20"/>
      <c r="F35" s="376"/>
      <c r="G35" s="376"/>
      <c r="H35" s="376"/>
      <c r="I35" s="376"/>
      <c r="J35" s="20"/>
      <c r="K35" s="20"/>
      <c r="L35" s="20"/>
      <c r="M35" s="20"/>
      <c r="N35" s="20"/>
      <c r="O35" s="14"/>
    </row>
    <row r="36" spans="1:15">
      <c r="A36" s="14"/>
      <c r="B36" s="14"/>
      <c r="C36" s="20"/>
      <c r="D36" s="20"/>
      <c r="E36" s="20"/>
      <c r="F36" s="376"/>
      <c r="G36" s="376"/>
      <c r="H36" s="376"/>
      <c r="I36" s="376"/>
      <c r="J36" s="20"/>
      <c r="K36" s="20"/>
      <c r="L36" s="20"/>
      <c r="M36" s="20"/>
      <c r="N36" s="20"/>
      <c r="O36" s="14"/>
    </row>
    <row r="37" spans="1:15">
      <c r="A37" s="14"/>
      <c r="B37" s="14"/>
      <c r="C37" s="20"/>
      <c r="D37" s="20"/>
      <c r="E37" s="20"/>
      <c r="F37" s="376"/>
      <c r="G37" s="376"/>
      <c r="H37" s="376"/>
      <c r="I37" s="376"/>
      <c r="J37" s="20"/>
      <c r="K37" s="20"/>
      <c r="L37" s="20"/>
      <c r="M37" s="20"/>
      <c r="N37" s="20"/>
      <c r="O37" s="14"/>
    </row>
    <row r="38" spans="1:15">
      <c r="A38" s="14"/>
      <c r="B38" s="14"/>
      <c r="C38" s="20"/>
      <c r="D38" s="20"/>
      <c r="E38" s="20"/>
      <c r="F38" s="376"/>
      <c r="G38" s="376"/>
      <c r="H38" s="376"/>
      <c r="I38" s="376"/>
      <c r="J38" s="20"/>
      <c r="K38" s="20"/>
      <c r="L38" s="20"/>
      <c r="M38" s="20"/>
      <c r="N38" s="20"/>
      <c r="O38" s="14"/>
    </row>
    <row r="39" spans="1:15">
      <c r="A39" s="14"/>
      <c r="B39" s="14"/>
      <c r="C39" s="20"/>
      <c r="D39" s="20"/>
      <c r="E39" s="20"/>
      <c r="F39" s="376"/>
      <c r="G39" s="376"/>
      <c r="H39" s="376"/>
      <c r="I39" s="376"/>
      <c r="J39" s="20"/>
      <c r="K39" s="20"/>
      <c r="L39" s="20"/>
      <c r="M39" s="20"/>
      <c r="N39" s="20"/>
      <c r="O39" s="14"/>
    </row>
    <row r="40" spans="1:15">
      <c r="A40" s="14"/>
      <c r="B40" s="14"/>
      <c r="C40" s="20"/>
      <c r="D40" s="20"/>
      <c r="E40" s="20"/>
      <c r="F40" s="376"/>
      <c r="G40" s="376"/>
      <c r="H40" s="376"/>
      <c r="I40" s="376"/>
      <c r="J40" s="20"/>
      <c r="K40" s="20"/>
      <c r="L40" s="20"/>
      <c r="M40" s="20"/>
      <c r="N40" s="20"/>
      <c r="O40" s="14"/>
    </row>
    <row r="41" spans="1:15">
      <c r="A41" s="14"/>
      <c r="B41" s="14"/>
      <c r="C41" s="14"/>
      <c r="D41" s="14"/>
      <c r="E41" s="14"/>
      <c r="F41" s="14"/>
      <c r="G41" s="14"/>
      <c r="H41" s="14"/>
      <c r="I41" s="14"/>
      <c r="J41" s="14"/>
      <c r="K41" s="14"/>
      <c r="L41" s="14"/>
      <c r="M41" s="14"/>
      <c r="N41" s="14"/>
      <c r="O41" s="14"/>
    </row>
  </sheetData>
  <mergeCells count="14">
    <mergeCell ref="C30:D30"/>
    <mergeCell ref="B18:F18"/>
    <mergeCell ref="C11:D11"/>
    <mergeCell ref="E11:K11"/>
    <mergeCell ref="L1:N1"/>
    <mergeCell ref="B3:N3"/>
    <mergeCell ref="A5:B5"/>
    <mergeCell ref="B9:J9"/>
    <mergeCell ref="C5:I5"/>
    <mergeCell ref="C16:N16"/>
    <mergeCell ref="B13:J13"/>
    <mergeCell ref="B23:J23"/>
    <mergeCell ref="D15:E15"/>
    <mergeCell ref="F15:J15"/>
  </mergeCells>
  <phoneticPr fontId="2"/>
  <hyperlinks>
    <hyperlink ref="Q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1</xdr:col>
                    <xdr:colOff>180975</xdr:colOff>
                    <xdr:row>25</xdr:row>
                    <xdr:rowOff>76200</xdr:rowOff>
                  </from>
                  <to>
                    <xdr:col>1</xdr:col>
                    <xdr:colOff>466725</xdr:colOff>
                    <xdr:row>25</xdr:row>
                    <xdr:rowOff>314325</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1</xdr:col>
                    <xdr:colOff>180975</xdr:colOff>
                    <xdr:row>27</xdr:row>
                    <xdr:rowOff>76200</xdr:rowOff>
                  </from>
                  <to>
                    <xdr:col>1</xdr:col>
                    <xdr:colOff>466725</xdr:colOff>
                    <xdr:row>27</xdr:row>
                    <xdr:rowOff>314325</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1</xdr:col>
                    <xdr:colOff>180975</xdr:colOff>
                    <xdr:row>29</xdr:row>
                    <xdr:rowOff>76200</xdr:rowOff>
                  </from>
                  <to>
                    <xdr:col>1</xdr:col>
                    <xdr:colOff>466725</xdr:colOff>
                    <xdr:row>29</xdr:row>
                    <xdr:rowOff>314325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5"/>
  <sheetViews>
    <sheetView view="pageBreakPreview" zoomScaleNormal="100" zoomScaleSheetLayoutView="100" workbookViewId="0">
      <selection activeCell="B3" sqref="B3:P3"/>
    </sheetView>
  </sheetViews>
  <sheetFormatPr defaultRowHeight="18.75"/>
  <cols>
    <col min="1" max="1" width="2.25" customWidth="1"/>
    <col min="2" max="2" width="6.625" customWidth="1"/>
    <col min="3" max="16" width="4.875" customWidth="1"/>
    <col min="17" max="17" width="2.25" customWidth="1"/>
    <col min="18" max="18" width="9" style="350"/>
  </cols>
  <sheetData>
    <row r="1" spans="1:20">
      <c r="M1" s="469" t="str">
        <f>"令和"&amp;申請書!$V$6&amp;"年"&amp;申請書!$X$6&amp;"月"&amp;申請書!$AA$6&amp;"日"</f>
        <v>令和4年12月1日</v>
      </c>
      <c r="N1" s="469"/>
      <c r="O1" s="469"/>
      <c r="P1" s="469"/>
      <c r="S1" s="109" t="s">
        <v>188</v>
      </c>
    </row>
    <row r="2" spans="1:20" ht="3.75" customHeight="1"/>
    <row r="3" spans="1:20" ht="24">
      <c r="B3" s="470" t="s">
        <v>198</v>
      </c>
      <c r="C3" s="399"/>
      <c r="D3" s="399"/>
      <c r="E3" s="399"/>
      <c r="F3" s="399"/>
      <c r="G3" s="399"/>
      <c r="H3" s="399"/>
      <c r="I3" s="399"/>
      <c r="J3" s="399"/>
      <c r="K3" s="399"/>
      <c r="L3" s="399"/>
      <c r="M3" s="399"/>
      <c r="N3" s="399"/>
      <c r="O3" s="399"/>
      <c r="P3" s="399"/>
    </row>
    <row r="4" spans="1:20" ht="3" customHeight="1">
      <c r="A4" s="25"/>
      <c r="B4" s="25"/>
    </row>
    <row r="5" spans="1:20" ht="24" customHeight="1">
      <c r="A5" s="445" t="s">
        <v>9</v>
      </c>
      <c r="B5" s="446"/>
      <c r="C5" s="471" t="str">
        <f>申請書!$O$22</f>
        <v>記載例認定こども園</v>
      </c>
      <c r="D5" s="472"/>
      <c r="E5" s="472"/>
      <c r="F5" s="472"/>
      <c r="G5" s="472"/>
      <c r="H5" s="472"/>
      <c r="I5" s="112"/>
      <c r="J5" s="14"/>
      <c r="K5" s="14"/>
      <c r="L5" s="75"/>
      <c r="M5" s="75"/>
      <c r="N5" s="75"/>
      <c r="O5" s="75"/>
      <c r="P5" s="75"/>
      <c r="Q5" s="14"/>
    </row>
    <row r="6" spans="1:20" ht="10.5" customHeight="1">
      <c r="C6" s="19"/>
      <c r="D6" s="19"/>
      <c r="E6" s="19"/>
      <c r="T6" s="14"/>
    </row>
    <row r="7" spans="1:20" ht="3" customHeight="1">
      <c r="A7" s="26"/>
      <c r="B7" s="17"/>
      <c r="C7" s="17"/>
      <c r="D7" s="17"/>
      <c r="E7" s="17"/>
      <c r="F7" s="17"/>
      <c r="G7" s="17"/>
      <c r="H7" s="17"/>
      <c r="I7" s="17"/>
      <c r="J7" s="17"/>
      <c r="K7" s="17"/>
      <c r="L7" s="17"/>
      <c r="M7" s="17"/>
      <c r="N7" s="17"/>
      <c r="O7" s="17"/>
      <c r="P7" s="17"/>
      <c r="Q7" s="21"/>
    </row>
    <row r="8" spans="1:20">
      <c r="A8" s="27"/>
      <c r="B8" s="31" t="s">
        <v>463</v>
      </c>
      <c r="C8" s="14"/>
      <c r="D8" s="14"/>
      <c r="E8" s="14"/>
      <c r="F8" s="14"/>
      <c r="G8" s="14"/>
      <c r="H8" s="14"/>
      <c r="I8" s="14"/>
      <c r="J8" s="14"/>
      <c r="K8" s="14"/>
      <c r="L8" s="14"/>
      <c r="M8" s="14"/>
      <c r="N8" s="14"/>
      <c r="O8" s="14"/>
      <c r="P8" s="14"/>
      <c r="Q8" s="28"/>
    </row>
    <row r="9" spans="1:20" ht="3.75" customHeight="1">
      <c r="A9" s="27"/>
      <c r="B9" s="217"/>
      <c r="C9" s="217"/>
      <c r="D9" s="217"/>
      <c r="E9" s="217"/>
      <c r="F9" s="217"/>
      <c r="G9" s="217"/>
      <c r="H9" s="217"/>
      <c r="I9" s="217"/>
      <c r="J9" s="217"/>
      <c r="K9" s="217"/>
      <c r="L9" s="217"/>
      <c r="M9" s="217"/>
      <c r="N9" s="217"/>
      <c r="O9" s="217"/>
      <c r="P9" s="217"/>
      <c r="Q9" s="28"/>
    </row>
    <row r="10" spans="1:20" ht="18" customHeight="1">
      <c r="A10" s="27"/>
      <c r="B10" s="1"/>
      <c r="C10" s="531" t="s">
        <v>213</v>
      </c>
      <c r="D10" s="531"/>
      <c r="E10" s="531"/>
      <c r="F10" s="531"/>
      <c r="G10" s="531"/>
      <c r="H10" s="531"/>
      <c r="I10" s="531"/>
      <c r="J10" s="531"/>
      <c r="K10" s="531"/>
      <c r="L10" s="531"/>
      <c r="M10" s="531"/>
      <c r="N10" s="531"/>
      <c r="O10" s="541" t="s">
        <v>200</v>
      </c>
      <c r="P10" s="531"/>
      <c r="Q10" s="28"/>
      <c r="R10" s="358">
        <f>IF(AND(R13=TRUE,R23=TRUE,R27=TRUE,R28=TRUE),1,0)</f>
        <v>1</v>
      </c>
    </row>
    <row r="11" spans="1:20" ht="18" customHeight="1">
      <c r="A11" s="27"/>
      <c r="B11" s="535">
        <v>1</v>
      </c>
      <c r="C11" s="532" t="s">
        <v>199</v>
      </c>
      <c r="D11" s="533"/>
      <c r="E11" s="533"/>
      <c r="F11" s="533"/>
      <c r="G11" s="533"/>
      <c r="H11" s="533"/>
      <c r="I11" s="533"/>
      <c r="J11" s="533"/>
      <c r="K11" s="533"/>
      <c r="L11" s="533"/>
      <c r="M11" s="533"/>
      <c r="N11" s="534"/>
      <c r="O11" s="542"/>
      <c r="P11" s="531"/>
      <c r="Q11" s="28"/>
      <c r="R11" s="358"/>
    </row>
    <row r="12" spans="1:20" ht="18" customHeight="1">
      <c r="A12" s="27"/>
      <c r="B12" s="535"/>
      <c r="C12" s="536" t="s">
        <v>202</v>
      </c>
      <c r="D12" s="536"/>
      <c r="E12" s="536"/>
      <c r="F12" s="537"/>
      <c r="G12" s="537"/>
      <c r="H12" s="537"/>
      <c r="I12" s="537"/>
      <c r="J12" s="537"/>
      <c r="K12" s="537"/>
      <c r="L12" s="537"/>
      <c r="M12" s="537"/>
      <c r="N12" s="538"/>
      <c r="O12" s="542"/>
      <c r="P12" s="531"/>
      <c r="Q12" s="28"/>
      <c r="R12" s="358"/>
    </row>
    <row r="13" spans="1:20" ht="18" customHeight="1">
      <c r="A13" s="27"/>
      <c r="B13" s="535"/>
      <c r="C13" s="539"/>
      <c r="D13" s="539"/>
      <c r="E13" s="539"/>
      <c r="F13" s="539"/>
      <c r="G13" s="539"/>
      <c r="H13" s="539"/>
      <c r="I13" s="539"/>
      <c r="J13" s="539"/>
      <c r="K13" s="539"/>
      <c r="L13" s="539"/>
      <c r="M13" s="539"/>
      <c r="N13" s="529"/>
      <c r="O13" s="542"/>
      <c r="P13" s="531"/>
      <c r="Q13" s="28"/>
      <c r="R13" s="358" t="b">
        <v>1</v>
      </c>
    </row>
    <row r="14" spans="1:20" ht="18" customHeight="1">
      <c r="A14" s="27"/>
      <c r="B14" s="535"/>
      <c r="C14" s="539"/>
      <c r="D14" s="539"/>
      <c r="E14" s="539"/>
      <c r="F14" s="539"/>
      <c r="G14" s="539"/>
      <c r="H14" s="539"/>
      <c r="I14" s="539"/>
      <c r="J14" s="539"/>
      <c r="K14" s="539"/>
      <c r="L14" s="539"/>
      <c r="M14" s="539"/>
      <c r="N14" s="529"/>
      <c r="O14" s="542"/>
      <c r="P14" s="531"/>
      <c r="Q14" s="28"/>
      <c r="R14" s="358"/>
    </row>
    <row r="15" spans="1:20" ht="12" customHeight="1">
      <c r="A15" s="27"/>
      <c r="B15" s="529">
        <v>2</v>
      </c>
      <c r="C15" s="557" t="s">
        <v>210</v>
      </c>
      <c r="D15" s="557"/>
      <c r="E15" s="557"/>
      <c r="F15" s="558"/>
      <c r="G15" s="558"/>
      <c r="H15" s="558"/>
      <c r="I15" s="558"/>
      <c r="J15" s="558"/>
      <c r="K15" s="558"/>
      <c r="L15" s="558"/>
      <c r="M15" s="558"/>
      <c r="N15" s="559"/>
      <c r="O15" s="543"/>
      <c r="P15" s="544"/>
      <c r="Q15" s="28"/>
      <c r="R15" s="358"/>
    </row>
    <row r="16" spans="1:20" ht="18" customHeight="1">
      <c r="A16" s="27"/>
      <c r="B16" s="529"/>
      <c r="C16" s="558"/>
      <c r="D16" s="558"/>
      <c r="E16" s="558"/>
      <c r="F16" s="558"/>
      <c r="G16" s="558"/>
      <c r="H16" s="558"/>
      <c r="I16" s="558"/>
      <c r="J16" s="558"/>
      <c r="K16" s="558"/>
      <c r="L16" s="558"/>
      <c r="M16" s="558"/>
      <c r="N16" s="559"/>
      <c r="O16" s="545"/>
      <c r="P16" s="546"/>
      <c r="Q16" s="28"/>
      <c r="R16" s="358"/>
    </row>
    <row r="17" spans="1:18" ht="18" customHeight="1">
      <c r="A17" s="27"/>
      <c r="B17" s="529"/>
      <c r="C17" s="558"/>
      <c r="D17" s="558"/>
      <c r="E17" s="558"/>
      <c r="F17" s="558"/>
      <c r="G17" s="558"/>
      <c r="H17" s="558"/>
      <c r="I17" s="558"/>
      <c r="J17" s="558"/>
      <c r="K17" s="558"/>
      <c r="L17" s="558"/>
      <c r="M17" s="558"/>
      <c r="N17" s="559"/>
      <c r="O17" s="545"/>
      <c r="P17" s="546"/>
      <c r="Q17" s="28"/>
      <c r="R17" s="358"/>
    </row>
    <row r="18" spans="1:18" ht="18" customHeight="1">
      <c r="A18" s="27"/>
      <c r="B18" s="529"/>
      <c r="C18" s="558"/>
      <c r="D18" s="558"/>
      <c r="E18" s="558"/>
      <c r="F18" s="558"/>
      <c r="G18" s="558"/>
      <c r="H18" s="558"/>
      <c r="I18" s="558"/>
      <c r="J18" s="558"/>
      <c r="K18" s="558"/>
      <c r="L18" s="558"/>
      <c r="M18" s="558"/>
      <c r="N18" s="559"/>
      <c r="O18" s="545"/>
      <c r="P18" s="546"/>
      <c r="Q18" s="28"/>
      <c r="R18" s="358"/>
    </row>
    <row r="19" spans="1:18" ht="18" customHeight="1">
      <c r="A19" s="27"/>
      <c r="B19" s="529"/>
      <c r="C19" s="558"/>
      <c r="D19" s="558"/>
      <c r="E19" s="558"/>
      <c r="F19" s="558"/>
      <c r="G19" s="558"/>
      <c r="H19" s="558"/>
      <c r="I19" s="558"/>
      <c r="J19" s="558"/>
      <c r="K19" s="558"/>
      <c r="L19" s="558"/>
      <c r="M19" s="558"/>
      <c r="N19" s="559"/>
      <c r="O19" s="545"/>
      <c r="P19" s="546"/>
      <c r="Q19" s="28"/>
      <c r="R19" s="358"/>
    </row>
    <row r="20" spans="1:18" ht="18" customHeight="1">
      <c r="A20" s="27"/>
      <c r="B20" s="529"/>
      <c r="C20" s="558"/>
      <c r="D20" s="558"/>
      <c r="E20" s="558"/>
      <c r="F20" s="558"/>
      <c r="G20" s="558"/>
      <c r="H20" s="558"/>
      <c r="I20" s="558"/>
      <c r="J20" s="558"/>
      <c r="K20" s="558"/>
      <c r="L20" s="558"/>
      <c r="M20" s="558"/>
      <c r="N20" s="559"/>
      <c r="O20" s="545"/>
      <c r="P20" s="546"/>
      <c r="Q20" s="28"/>
      <c r="R20" s="358"/>
    </row>
    <row r="21" spans="1:18" ht="18" customHeight="1">
      <c r="A21" s="27"/>
      <c r="B21" s="529"/>
      <c r="C21" s="558"/>
      <c r="D21" s="558"/>
      <c r="E21" s="558"/>
      <c r="F21" s="558"/>
      <c r="G21" s="558"/>
      <c r="H21" s="558"/>
      <c r="I21" s="558"/>
      <c r="J21" s="558"/>
      <c r="K21" s="558"/>
      <c r="L21" s="558"/>
      <c r="M21" s="558"/>
      <c r="N21" s="559"/>
      <c r="O21" s="545"/>
      <c r="P21" s="546"/>
      <c r="Q21" s="28"/>
      <c r="R21" s="358"/>
    </row>
    <row r="22" spans="1:18" ht="9.75" customHeight="1">
      <c r="A22" s="27"/>
      <c r="B22" s="529"/>
      <c r="C22" s="558"/>
      <c r="D22" s="558"/>
      <c r="E22" s="558"/>
      <c r="F22" s="558"/>
      <c r="G22" s="558"/>
      <c r="H22" s="558"/>
      <c r="I22" s="558"/>
      <c r="J22" s="558"/>
      <c r="K22" s="558"/>
      <c r="L22" s="558"/>
      <c r="M22" s="558"/>
      <c r="N22" s="559"/>
      <c r="O22" s="545"/>
      <c r="P22" s="546"/>
      <c r="Q22" s="28"/>
      <c r="R22" s="358"/>
    </row>
    <row r="23" spans="1:18" ht="35.1" customHeight="1">
      <c r="A23" s="27"/>
      <c r="B23" s="529"/>
      <c r="C23" s="529" t="s">
        <v>204</v>
      </c>
      <c r="D23" s="529"/>
      <c r="E23" s="529"/>
      <c r="F23" s="529"/>
      <c r="G23" s="540" t="s">
        <v>208</v>
      </c>
      <c r="H23" s="529"/>
      <c r="I23" s="529"/>
      <c r="J23" s="529"/>
      <c r="K23" s="540" t="s">
        <v>209</v>
      </c>
      <c r="L23" s="531"/>
      <c r="M23" s="531"/>
      <c r="N23" s="531"/>
      <c r="O23" s="545"/>
      <c r="P23" s="546"/>
      <c r="Q23" s="28"/>
      <c r="R23" s="358" t="b">
        <v>1</v>
      </c>
    </row>
    <row r="24" spans="1:18" ht="18" customHeight="1">
      <c r="A24" s="27"/>
      <c r="B24" s="529"/>
      <c r="C24" s="530" t="s">
        <v>203</v>
      </c>
      <c r="D24" s="530"/>
      <c r="E24" s="530"/>
      <c r="F24" s="530"/>
      <c r="G24" s="526">
        <v>0</v>
      </c>
      <c r="H24" s="527"/>
      <c r="I24" s="527"/>
      <c r="J24" s="528"/>
      <c r="K24" s="549"/>
      <c r="L24" s="550"/>
      <c r="M24" s="550"/>
      <c r="N24" s="550"/>
      <c r="O24" s="545"/>
      <c r="P24" s="546"/>
      <c r="Q24" s="28"/>
      <c r="R24" s="358"/>
    </row>
    <row r="25" spans="1:18" ht="18" customHeight="1">
      <c r="A25" s="27"/>
      <c r="B25" s="529"/>
      <c r="C25" s="530" t="s">
        <v>205</v>
      </c>
      <c r="D25" s="530"/>
      <c r="E25" s="530"/>
      <c r="F25" s="530"/>
      <c r="G25" s="526">
        <v>2</v>
      </c>
      <c r="H25" s="527"/>
      <c r="I25" s="527"/>
      <c r="J25" s="528"/>
      <c r="K25" s="550"/>
      <c r="L25" s="550"/>
      <c r="M25" s="550"/>
      <c r="N25" s="550"/>
      <c r="O25" s="545"/>
      <c r="P25" s="546"/>
      <c r="Q25" s="28"/>
      <c r="R25" s="358"/>
    </row>
    <row r="26" spans="1:18" ht="18" customHeight="1">
      <c r="A26" s="27"/>
      <c r="B26" s="529"/>
      <c r="C26" s="530" t="s">
        <v>206</v>
      </c>
      <c r="D26" s="530"/>
      <c r="E26" s="530"/>
      <c r="F26" s="530"/>
      <c r="G26" s="526">
        <v>2</v>
      </c>
      <c r="H26" s="527"/>
      <c r="I26" s="527"/>
      <c r="J26" s="528"/>
      <c r="K26" s="550"/>
      <c r="L26" s="550"/>
      <c r="M26" s="550"/>
      <c r="N26" s="550"/>
      <c r="O26" s="545"/>
      <c r="P26" s="546"/>
      <c r="Q26" s="28"/>
      <c r="R26" s="358"/>
    </row>
    <row r="27" spans="1:18" ht="18" customHeight="1">
      <c r="A27" s="27"/>
      <c r="B27" s="529"/>
      <c r="C27" s="530" t="s">
        <v>207</v>
      </c>
      <c r="D27" s="530"/>
      <c r="E27" s="530"/>
      <c r="F27" s="530"/>
      <c r="G27" s="526">
        <v>0</v>
      </c>
      <c r="H27" s="527"/>
      <c r="I27" s="527"/>
      <c r="J27" s="528"/>
      <c r="K27" s="550"/>
      <c r="L27" s="550"/>
      <c r="M27" s="550"/>
      <c r="N27" s="550"/>
      <c r="O27" s="547"/>
      <c r="P27" s="548"/>
      <c r="Q27" s="28"/>
      <c r="R27" s="358" t="b">
        <v>1</v>
      </c>
    </row>
    <row r="28" spans="1:18" ht="18" customHeight="1">
      <c r="A28" s="27"/>
      <c r="B28" s="529"/>
      <c r="C28" s="529" t="s">
        <v>1</v>
      </c>
      <c r="D28" s="529"/>
      <c r="E28" s="529"/>
      <c r="F28" s="529"/>
      <c r="G28" s="553">
        <f>SUM(G24:J27)</f>
        <v>4</v>
      </c>
      <c r="H28" s="447"/>
      <c r="I28" s="447"/>
      <c r="J28" s="448"/>
      <c r="K28" s="551">
        <v>2</v>
      </c>
      <c r="L28" s="477"/>
      <c r="M28" s="477"/>
      <c r="N28" s="477"/>
      <c r="O28" s="449"/>
      <c r="P28" s="451"/>
      <c r="Q28" s="28"/>
      <c r="R28" s="358" t="b">
        <v>1</v>
      </c>
    </row>
    <row r="29" spans="1:18" ht="27" customHeight="1">
      <c r="A29" s="27"/>
      <c r="B29" s="218">
        <v>3</v>
      </c>
      <c r="C29" s="218" t="s">
        <v>211</v>
      </c>
      <c r="D29" s="218"/>
      <c r="E29" s="218"/>
      <c r="F29" s="218"/>
      <c r="G29" s="218"/>
      <c r="H29" s="218"/>
      <c r="I29" s="213"/>
      <c r="J29" s="214"/>
      <c r="K29" s="214"/>
      <c r="L29" s="214"/>
      <c r="M29" s="214"/>
      <c r="N29" s="215"/>
      <c r="O29" s="581"/>
      <c r="P29" s="448"/>
      <c r="Q29" s="28"/>
      <c r="R29" s="358"/>
    </row>
    <row r="30" spans="1:18" ht="18" customHeight="1">
      <c r="A30" s="224"/>
      <c r="B30" s="529">
        <v>4</v>
      </c>
      <c r="C30" s="560" t="s">
        <v>212</v>
      </c>
      <c r="D30" s="560"/>
      <c r="E30" s="560"/>
      <c r="F30" s="560"/>
      <c r="G30" s="560"/>
      <c r="H30" s="560"/>
      <c r="I30" s="560"/>
      <c r="J30" s="560"/>
      <c r="K30" s="560"/>
      <c r="L30" s="560"/>
      <c r="M30" s="560"/>
      <c r="N30" s="560"/>
      <c r="O30" s="542"/>
      <c r="P30" s="529"/>
      <c r="Q30" s="28"/>
      <c r="R30" s="358"/>
    </row>
    <row r="31" spans="1:18" ht="18" customHeight="1" thickBot="1">
      <c r="A31" s="224"/>
      <c r="B31" s="556"/>
      <c r="C31" s="561"/>
      <c r="D31" s="561"/>
      <c r="E31" s="561"/>
      <c r="F31" s="561"/>
      <c r="G31" s="561"/>
      <c r="H31" s="561"/>
      <c r="I31" s="561"/>
      <c r="J31" s="561"/>
      <c r="K31" s="561"/>
      <c r="L31" s="561"/>
      <c r="M31" s="561"/>
      <c r="N31" s="561"/>
      <c r="O31" s="582"/>
      <c r="P31" s="583"/>
      <c r="Q31" s="28"/>
    </row>
    <row r="32" spans="1:18" ht="18" customHeight="1" thickBot="1">
      <c r="A32" s="224"/>
      <c r="B32" s="589"/>
      <c r="C32" s="589"/>
      <c r="D32" s="114" t="s">
        <v>214</v>
      </c>
      <c r="E32" s="115" t="s">
        <v>215</v>
      </c>
      <c r="F32" s="115" t="s">
        <v>216</v>
      </c>
      <c r="G32" s="115" t="s">
        <v>217</v>
      </c>
      <c r="H32" s="115" t="s">
        <v>218</v>
      </c>
      <c r="I32" s="115" t="s">
        <v>219</v>
      </c>
      <c r="J32" s="115" t="s">
        <v>220</v>
      </c>
      <c r="K32" s="115" t="s">
        <v>221</v>
      </c>
      <c r="L32" s="115" t="s">
        <v>222</v>
      </c>
      <c r="M32" s="115" t="s">
        <v>223</v>
      </c>
      <c r="N32" s="115" t="s">
        <v>224</v>
      </c>
      <c r="O32" s="115" t="s">
        <v>225</v>
      </c>
      <c r="P32" s="114" t="s">
        <v>8</v>
      </c>
      <c r="Q32" s="28"/>
    </row>
    <row r="33" spans="1:17" ht="24.95" customHeight="1" thickTop="1">
      <c r="A33" s="224"/>
      <c r="B33" s="554" t="s">
        <v>226</v>
      </c>
      <c r="C33" s="555"/>
      <c r="D33" s="113">
        <v>4</v>
      </c>
      <c r="E33" s="113">
        <v>4</v>
      </c>
      <c r="F33" s="113">
        <v>4</v>
      </c>
      <c r="G33" s="113">
        <v>4</v>
      </c>
      <c r="H33" s="113">
        <v>4</v>
      </c>
      <c r="I33" s="113">
        <v>4</v>
      </c>
      <c r="J33" s="113">
        <v>4</v>
      </c>
      <c r="K33" s="113">
        <v>4</v>
      </c>
      <c r="L33" s="113">
        <v>2</v>
      </c>
      <c r="M33" s="113">
        <v>2</v>
      </c>
      <c r="N33" s="113">
        <v>4</v>
      </c>
      <c r="O33" s="372">
        <v>4</v>
      </c>
      <c r="P33" s="222">
        <f>SUM($D$33:$O$33)</f>
        <v>44</v>
      </c>
      <c r="Q33" s="28"/>
    </row>
    <row r="34" spans="1:17" ht="24.95" customHeight="1">
      <c r="A34" s="224"/>
      <c r="B34" s="587" t="s">
        <v>227</v>
      </c>
      <c r="C34" s="588"/>
      <c r="D34" s="221">
        <v>4</v>
      </c>
      <c r="E34" s="221">
        <v>4</v>
      </c>
      <c r="F34" s="221">
        <v>4</v>
      </c>
      <c r="G34" s="221">
        <v>4</v>
      </c>
      <c r="H34" s="221">
        <v>4</v>
      </c>
      <c r="I34" s="221">
        <v>4</v>
      </c>
      <c r="J34" s="221">
        <v>4</v>
      </c>
      <c r="K34" s="221">
        <v>4</v>
      </c>
      <c r="L34" s="221">
        <v>4</v>
      </c>
      <c r="M34" s="221">
        <v>4</v>
      </c>
      <c r="N34" s="221">
        <v>4</v>
      </c>
      <c r="O34" s="221">
        <v>4</v>
      </c>
      <c r="P34" s="218">
        <f>SUM($D$34:$O$34)</f>
        <v>48</v>
      </c>
      <c r="Q34" s="28"/>
    </row>
    <row r="35" spans="1:17" ht="18" customHeight="1">
      <c r="A35" s="224"/>
      <c r="B35" s="552" t="s">
        <v>228</v>
      </c>
      <c r="C35" s="434"/>
      <c r="D35" s="434"/>
      <c r="E35" s="434"/>
      <c r="F35" s="434"/>
      <c r="G35" s="434"/>
      <c r="H35" s="434"/>
      <c r="I35" s="434"/>
      <c r="J35" s="434"/>
      <c r="K35" s="434"/>
      <c r="L35" s="434"/>
      <c r="M35" s="434"/>
      <c r="N35" s="434"/>
      <c r="O35" s="434"/>
      <c r="P35" s="434"/>
      <c r="Q35" s="28"/>
    </row>
    <row r="36" spans="1:17" ht="30" customHeight="1">
      <c r="A36" s="224"/>
      <c r="B36" s="586" t="s">
        <v>229</v>
      </c>
      <c r="C36" s="562"/>
      <c r="D36" s="562"/>
      <c r="E36" s="562"/>
      <c r="F36" s="562"/>
      <c r="G36" s="562"/>
      <c r="H36" s="562"/>
      <c r="I36" s="562"/>
      <c r="J36" s="562"/>
      <c r="K36" s="562"/>
      <c r="L36" s="562"/>
      <c r="M36" s="562"/>
      <c r="N36" s="562"/>
      <c r="O36" s="562"/>
      <c r="P36" s="562"/>
      <c r="Q36" s="28"/>
    </row>
    <row r="37" spans="1:17" ht="30" customHeight="1">
      <c r="A37" s="224"/>
      <c r="B37" s="586" t="s">
        <v>230</v>
      </c>
      <c r="C37" s="562"/>
      <c r="D37" s="562"/>
      <c r="E37" s="562"/>
      <c r="F37" s="562"/>
      <c r="G37" s="562"/>
      <c r="H37" s="562"/>
      <c r="I37" s="562"/>
      <c r="J37" s="562"/>
      <c r="K37" s="562"/>
      <c r="L37" s="562"/>
      <c r="M37" s="562"/>
      <c r="N37" s="562"/>
      <c r="O37" s="562"/>
      <c r="P37" s="562"/>
      <c r="Q37" s="28"/>
    </row>
    <row r="38" spans="1:17" ht="30" customHeight="1" thickBot="1">
      <c r="A38" s="224"/>
      <c r="B38" s="586" t="s">
        <v>231</v>
      </c>
      <c r="C38" s="562"/>
      <c r="D38" s="562"/>
      <c r="E38" s="562"/>
      <c r="F38" s="562"/>
      <c r="G38" s="562"/>
      <c r="H38" s="562"/>
      <c r="I38" s="562"/>
      <c r="J38" s="562"/>
      <c r="K38" s="562"/>
      <c r="L38" s="562"/>
      <c r="M38" s="562"/>
      <c r="N38" s="562"/>
      <c r="O38" s="562"/>
      <c r="P38" s="562"/>
      <c r="Q38" s="28"/>
    </row>
    <row r="39" spans="1:17" ht="27.75" customHeight="1" thickBot="1">
      <c r="A39" s="224"/>
      <c r="B39" s="220"/>
      <c r="C39" s="223"/>
      <c r="D39" s="223"/>
      <c r="E39" s="223"/>
      <c r="F39" s="223"/>
      <c r="G39" s="223"/>
      <c r="H39" s="223"/>
      <c r="I39" s="223"/>
      <c r="J39" s="223"/>
      <c r="K39" s="125"/>
      <c r="L39" s="126"/>
      <c r="M39" s="126"/>
      <c r="N39" s="127" t="s">
        <v>247</v>
      </c>
      <c r="O39" s="564" t="str">
        <f>IF(AND(R10=1,$P$34&gt;0,SUM($D$34:$J$34)&gt;0,$G$28&gt;0,$K$28&gt;0),"可","不可")</f>
        <v>可</v>
      </c>
      <c r="P39" s="565"/>
      <c r="Q39" s="28"/>
    </row>
    <row r="40" spans="1:17" ht="18" customHeight="1">
      <c r="A40" s="224"/>
      <c r="B40" s="219" t="s">
        <v>232</v>
      </c>
      <c r="C40" s="217"/>
      <c r="D40" s="217"/>
      <c r="E40" s="217"/>
      <c r="F40" s="217"/>
      <c r="G40" s="217"/>
      <c r="H40" s="217"/>
      <c r="I40" s="217"/>
      <c r="J40" s="217"/>
      <c r="K40" s="217"/>
      <c r="L40" s="217"/>
      <c r="M40" s="217"/>
      <c r="N40" s="217"/>
      <c r="O40" s="217"/>
      <c r="P40" s="217"/>
      <c r="Q40" s="28"/>
    </row>
    <row r="41" spans="1:17" ht="18" customHeight="1">
      <c r="A41" s="224"/>
      <c r="B41" s="432" t="s">
        <v>233</v>
      </c>
      <c r="C41" s="433"/>
      <c r="D41" s="433"/>
      <c r="E41" s="433"/>
      <c r="F41" s="433"/>
      <c r="G41" s="433"/>
      <c r="H41" s="433"/>
      <c r="I41" s="433"/>
      <c r="J41" s="433"/>
      <c r="K41" s="433"/>
      <c r="L41" s="433"/>
      <c r="M41" s="433"/>
      <c r="N41" s="433"/>
      <c r="O41" s="433"/>
      <c r="P41" s="433"/>
      <c r="Q41" s="28"/>
    </row>
    <row r="42" spans="1:17" ht="18" customHeight="1">
      <c r="A42" s="216"/>
      <c r="B42" s="572"/>
      <c r="C42" s="572"/>
      <c r="D42" s="572"/>
      <c r="E42" s="572"/>
      <c r="F42" s="572"/>
      <c r="G42" s="572"/>
      <c r="H42" s="572"/>
      <c r="I42" s="572"/>
      <c r="J42" s="572"/>
      <c r="K42" s="572"/>
      <c r="L42" s="572"/>
      <c r="M42" s="572"/>
      <c r="N42" s="572"/>
      <c r="O42" s="572"/>
      <c r="P42" s="572"/>
      <c r="Q42" s="23"/>
    </row>
    <row r="43" spans="1:17" ht="12" customHeight="1" thickBot="1">
      <c r="A43" s="295"/>
      <c r="B43" s="80"/>
      <c r="C43" s="80"/>
      <c r="D43" s="80"/>
      <c r="E43" s="80"/>
      <c r="F43" s="80"/>
      <c r="G43" s="80"/>
      <c r="H43" s="80"/>
      <c r="I43" s="80"/>
      <c r="J43" s="80"/>
      <c r="K43" s="80"/>
      <c r="L43" s="80"/>
      <c r="M43" s="80"/>
      <c r="N43" s="80"/>
      <c r="O43" s="80"/>
      <c r="P43" s="80"/>
      <c r="Q43" s="295"/>
    </row>
    <row r="44" spans="1:17" ht="18" customHeight="1">
      <c r="A44" s="118"/>
      <c r="B44" s="76"/>
      <c r="C44" s="76"/>
      <c r="D44" s="76"/>
      <c r="E44" s="76"/>
      <c r="F44" s="76"/>
      <c r="G44" s="76"/>
      <c r="H44" s="76"/>
      <c r="I44" s="76"/>
      <c r="J44" s="76"/>
      <c r="K44" s="76"/>
      <c r="L44" s="76"/>
      <c r="M44" s="76"/>
      <c r="N44" s="76"/>
      <c r="O44" s="76"/>
      <c r="P44" s="76"/>
      <c r="Q44" s="119"/>
    </row>
    <row r="45" spans="1:17" ht="18" customHeight="1" thickBot="1">
      <c r="A45" s="120"/>
      <c r="B45" s="75" t="s">
        <v>234</v>
      </c>
      <c r="C45" s="75"/>
      <c r="D45" s="75"/>
      <c r="E45" s="75" t="s">
        <v>246</v>
      </c>
      <c r="F45" s="75"/>
      <c r="G45" s="75"/>
      <c r="H45" s="75"/>
      <c r="I45" s="75"/>
      <c r="J45" s="75"/>
      <c r="K45" s="75"/>
      <c r="L45" s="75"/>
      <c r="M45" s="75"/>
      <c r="N45" s="75"/>
      <c r="O45" s="75"/>
      <c r="P45" s="75"/>
      <c r="Q45" s="121"/>
    </row>
    <row r="46" spans="1:17" ht="30" customHeight="1">
      <c r="A46" s="120"/>
      <c r="B46" s="573" t="s">
        <v>235</v>
      </c>
      <c r="C46" s="574"/>
      <c r="D46" s="574"/>
      <c r="E46" s="574" t="s">
        <v>236</v>
      </c>
      <c r="F46" s="577"/>
      <c r="G46" s="577"/>
      <c r="H46" s="578" t="s">
        <v>237</v>
      </c>
      <c r="I46" s="578"/>
      <c r="J46" s="578"/>
      <c r="K46" s="578"/>
      <c r="L46" s="578"/>
      <c r="M46" s="578"/>
      <c r="N46" s="483" t="s">
        <v>239</v>
      </c>
      <c r="O46" s="483"/>
      <c r="P46" s="486"/>
      <c r="Q46" s="121"/>
    </row>
    <row r="47" spans="1:17" ht="36" customHeight="1" thickBot="1">
      <c r="A47" s="120"/>
      <c r="B47" s="575"/>
      <c r="C47" s="576"/>
      <c r="D47" s="576"/>
      <c r="E47" s="576"/>
      <c r="F47" s="576"/>
      <c r="G47" s="576"/>
      <c r="H47" s="116"/>
      <c r="I47" s="117"/>
      <c r="J47" s="579" t="s">
        <v>238</v>
      </c>
      <c r="K47" s="580"/>
      <c r="L47" s="580"/>
      <c r="M47" s="580"/>
      <c r="N47" s="566"/>
      <c r="O47" s="566"/>
      <c r="P47" s="567"/>
      <c r="Q47" s="121"/>
    </row>
    <row r="48" spans="1:17" ht="20.25" thickTop="1" thickBot="1">
      <c r="A48" s="120"/>
      <c r="B48" s="568" t="s">
        <v>7</v>
      </c>
      <c r="C48" s="569"/>
      <c r="D48" s="569"/>
      <c r="E48" s="570" t="s">
        <v>28</v>
      </c>
      <c r="F48" s="570"/>
      <c r="G48" s="570"/>
      <c r="H48" s="570" t="s">
        <v>28</v>
      </c>
      <c r="I48" s="570"/>
      <c r="J48" s="570" t="s">
        <v>28</v>
      </c>
      <c r="K48" s="570"/>
      <c r="L48" s="570"/>
      <c r="M48" s="570"/>
      <c r="N48" s="570" t="s">
        <v>240</v>
      </c>
      <c r="O48" s="570"/>
      <c r="P48" s="571"/>
      <c r="Q48" s="121"/>
    </row>
    <row r="49" spans="1:17" ht="29.25" customHeight="1">
      <c r="A49" s="120"/>
      <c r="B49" s="584" t="s">
        <v>244</v>
      </c>
      <c r="C49" s="585"/>
      <c r="D49" s="585"/>
      <c r="E49" s="585"/>
      <c r="F49" s="585"/>
      <c r="G49" s="585"/>
      <c r="H49" s="585"/>
      <c r="I49" s="585"/>
      <c r="J49" s="585"/>
      <c r="K49" s="585"/>
      <c r="L49" s="585"/>
      <c r="M49" s="585"/>
      <c r="N49" s="585"/>
      <c r="O49" s="585"/>
      <c r="P49" s="585"/>
      <c r="Q49" s="121"/>
    </row>
    <row r="50" spans="1:17">
      <c r="A50" s="120"/>
      <c r="B50" s="563" t="s">
        <v>241</v>
      </c>
      <c r="C50" s="563"/>
      <c r="D50" s="563"/>
      <c r="E50" s="563"/>
      <c r="F50" s="563"/>
      <c r="G50" s="563"/>
      <c r="H50" s="563"/>
      <c r="I50" s="563"/>
      <c r="J50" s="563"/>
      <c r="K50" s="563"/>
      <c r="L50" s="563"/>
      <c r="M50" s="563"/>
      <c r="N50" s="563"/>
      <c r="O50" s="563"/>
      <c r="P50" s="563"/>
      <c r="Q50" s="121"/>
    </row>
    <row r="51" spans="1:17" ht="30" customHeight="1">
      <c r="A51" s="120"/>
      <c r="B51" s="562" t="s">
        <v>243</v>
      </c>
      <c r="C51" s="562"/>
      <c r="D51" s="562"/>
      <c r="E51" s="562"/>
      <c r="F51" s="562"/>
      <c r="G51" s="562"/>
      <c r="H51" s="562"/>
      <c r="I51" s="562"/>
      <c r="J51" s="562"/>
      <c r="K51" s="562"/>
      <c r="L51" s="562"/>
      <c r="M51" s="562"/>
      <c r="N51" s="562"/>
      <c r="O51" s="562"/>
      <c r="P51" s="562"/>
      <c r="Q51" s="121"/>
    </row>
    <row r="52" spans="1:17" ht="30" customHeight="1">
      <c r="A52" s="120"/>
      <c r="B52" s="562" t="s">
        <v>245</v>
      </c>
      <c r="C52" s="562"/>
      <c r="D52" s="562"/>
      <c r="E52" s="562"/>
      <c r="F52" s="562"/>
      <c r="G52" s="562"/>
      <c r="H52" s="562"/>
      <c r="I52" s="562"/>
      <c r="J52" s="562"/>
      <c r="K52" s="562"/>
      <c r="L52" s="562"/>
      <c r="M52" s="562"/>
      <c r="N52" s="562"/>
      <c r="O52" s="562"/>
      <c r="P52" s="562"/>
      <c r="Q52" s="121"/>
    </row>
    <row r="53" spans="1:17">
      <c r="A53" s="120"/>
      <c r="B53" s="563" t="s">
        <v>242</v>
      </c>
      <c r="C53" s="563"/>
      <c r="D53" s="563"/>
      <c r="E53" s="563"/>
      <c r="F53" s="563"/>
      <c r="G53" s="563"/>
      <c r="H53" s="563"/>
      <c r="I53" s="563"/>
      <c r="J53" s="563"/>
      <c r="K53" s="563"/>
      <c r="L53" s="563"/>
      <c r="M53" s="563"/>
      <c r="N53" s="563"/>
      <c r="O53" s="563"/>
      <c r="P53" s="563"/>
      <c r="Q53" s="121"/>
    </row>
    <row r="54" spans="1:17">
      <c r="A54" s="120"/>
      <c r="B54" s="14"/>
      <c r="C54" s="14"/>
      <c r="D54" s="14"/>
      <c r="E54" s="14"/>
      <c r="F54" s="14"/>
      <c r="G54" s="14"/>
      <c r="H54" s="14"/>
      <c r="I54" s="14"/>
      <c r="J54" s="14"/>
      <c r="K54" s="14"/>
      <c r="L54" s="14"/>
      <c r="M54" s="14"/>
      <c r="N54" s="14"/>
      <c r="O54" s="14"/>
      <c r="P54" s="14"/>
      <c r="Q54" s="121"/>
    </row>
    <row r="55" spans="1:17" ht="19.5" thickBot="1">
      <c r="A55" s="122"/>
      <c r="B55" s="123"/>
      <c r="C55" s="123"/>
      <c r="D55" s="123"/>
      <c r="E55" s="123"/>
      <c r="F55" s="123"/>
      <c r="G55" s="123"/>
      <c r="H55" s="123"/>
      <c r="I55" s="123"/>
      <c r="J55" s="123"/>
      <c r="K55" s="123"/>
      <c r="L55" s="123"/>
      <c r="M55" s="123"/>
      <c r="N55" s="123"/>
      <c r="O55" s="123"/>
      <c r="P55" s="123"/>
      <c r="Q55" s="124"/>
    </row>
  </sheetData>
  <mergeCells count="56">
    <mergeCell ref="O29:P29"/>
    <mergeCell ref="O30:P31"/>
    <mergeCell ref="B49:P49"/>
    <mergeCell ref="B50:P50"/>
    <mergeCell ref="B51:P51"/>
    <mergeCell ref="B36:P36"/>
    <mergeCell ref="B37:P37"/>
    <mergeCell ref="B38:P38"/>
    <mergeCell ref="B34:C34"/>
    <mergeCell ref="B32:C32"/>
    <mergeCell ref="B52:P52"/>
    <mergeCell ref="B53:P53"/>
    <mergeCell ref="O39:P39"/>
    <mergeCell ref="N46:P47"/>
    <mergeCell ref="B48:D48"/>
    <mergeCell ref="E48:G48"/>
    <mergeCell ref="H48:I48"/>
    <mergeCell ref="J48:M48"/>
    <mergeCell ref="N48:P48"/>
    <mergeCell ref="B41:P42"/>
    <mergeCell ref="B46:D47"/>
    <mergeCell ref="E46:G47"/>
    <mergeCell ref="H46:M46"/>
    <mergeCell ref="J47:M47"/>
    <mergeCell ref="C28:F28"/>
    <mergeCell ref="K24:N27"/>
    <mergeCell ref="K28:N28"/>
    <mergeCell ref="C26:F26"/>
    <mergeCell ref="B35:P35"/>
    <mergeCell ref="C27:F27"/>
    <mergeCell ref="G25:J25"/>
    <mergeCell ref="G26:J26"/>
    <mergeCell ref="G27:J27"/>
    <mergeCell ref="G28:J28"/>
    <mergeCell ref="C25:F25"/>
    <mergeCell ref="B33:C33"/>
    <mergeCell ref="B15:B28"/>
    <mergeCell ref="B30:B31"/>
    <mergeCell ref="C15:N22"/>
    <mergeCell ref="C30:N31"/>
    <mergeCell ref="M1:P1"/>
    <mergeCell ref="B3:P3"/>
    <mergeCell ref="A5:B5"/>
    <mergeCell ref="C5:H5"/>
    <mergeCell ref="G24:J24"/>
    <mergeCell ref="C23:F23"/>
    <mergeCell ref="C24:F24"/>
    <mergeCell ref="C10:N10"/>
    <mergeCell ref="C11:N11"/>
    <mergeCell ref="B11:B14"/>
    <mergeCell ref="C12:N14"/>
    <mergeCell ref="G23:J23"/>
    <mergeCell ref="K23:N23"/>
    <mergeCell ref="O10:P10"/>
    <mergeCell ref="O11:P14"/>
    <mergeCell ref="O15:P28"/>
  </mergeCells>
  <phoneticPr fontId="2"/>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4275"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54276"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54279" r:id="rId6" name="Check Box 7">
              <controlPr defaultSize="0" autoFill="0" autoLine="0" autoPict="0">
                <anchor moveWithCells="1">
                  <from>
                    <xdr:col>14</xdr:col>
                    <xdr:colOff>257175</xdr:colOff>
                    <xdr:row>29</xdr:row>
                    <xdr:rowOff>85725</xdr:rowOff>
                  </from>
                  <to>
                    <xdr:col>15</xdr:col>
                    <xdr:colOff>190500</xdr:colOff>
                    <xdr:row>30</xdr:row>
                    <xdr:rowOff>142875</xdr:rowOff>
                  </to>
                </anchor>
              </controlPr>
            </control>
          </mc:Choice>
        </mc:AlternateContent>
        <mc:AlternateContent xmlns:mc="http://schemas.openxmlformats.org/markup-compatibility/2006">
          <mc:Choice Requires="x14">
            <control shapeId="54280" r:id="rId7" name="Check Box 8">
              <controlPr defaultSize="0" autoFill="0" autoLine="0" autoPict="0">
                <anchor moveWithCells="1">
                  <from>
                    <xdr:col>14</xdr:col>
                    <xdr:colOff>257175</xdr:colOff>
                    <xdr:row>28</xdr:row>
                    <xdr:rowOff>28575</xdr:rowOff>
                  </from>
                  <to>
                    <xdr:col>15</xdr:col>
                    <xdr:colOff>190500</xdr:colOff>
                    <xdr:row>28</xdr:row>
                    <xdr:rowOff>314325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view="pageBreakPreview" zoomScaleNormal="100" zoomScaleSheetLayoutView="100" workbookViewId="0">
      <selection activeCell="I9" sqref="I9"/>
    </sheetView>
  </sheetViews>
  <sheetFormatPr defaultRowHeight="18.75"/>
  <cols>
    <col min="1" max="1" width="2.625" customWidth="1"/>
    <col min="2" max="2" width="7.375" customWidth="1"/>
    <col min="3" max="3" width="18" customWidth="1"/>
    <col min="4" max="4" width="0" hidden="1" customWidth="1"/>
    <col min="5" max="5" width="9" customWidth="1"/>
    <col min="11" max="11" width="2.125" customWidth="1"/>
  </cols>
  <sheetData>
    <row r="1" spans="1:13">
      <c r="H1" s="469" t="str">
        <f>"令和"&amp;申請書!$V$6&amp;"年"&amp;申請書!$X$6&amp;"月"&amp;申請書!$AA$6&amp;"日"</f>
        <v>令和4年12月1日</v>
      </c>
      <c r="I1" s="469"/>
      <c r="J1" s="469"/>
      <c r="M1" s="109" t="s">
        <v>188</v>
      </c>
    </row>
    <row r="3" spans="1:13" ht="24">
      <c r="B3" s="470" t="s">
        <v>258</v>
      </c>
      <c r="C3" s="399"/>
      <c r="D3" s="399"/>
      <c r="E3" s="399"/>
      <c r="F3" s="399"/>
      <c r="G3" s="399"/>
      <c r="H3" s="399"/>
      <c r="I3" s="399"/>
      <c r="J3" s="399"/>
    </row>
    <row r="4" spans="1:13">
      <c r="A4" s="25"/>
      <c r="B4" s="25"/>
    </row>
    <row r="5" spans="1:13" ht="24" customHeight="1">
      <c r="A5" s="445" t="s">
        <v>9</v>
      </c>
      <c r="B5" s="446"/>
      <c r="C5" s="471" t="str">
        <f>申請書!$O$22</f>
        <v>記載例認定こども園</v>
      </c>
      <c r="D5" s="472"/>
      <c r="E5" s="473"/>
      <c r="F5" s="14"/>
      <c r="G5" s="376"/>
      <c r="H5" s="376"/>
      <c r="I5" s="376"/>
      <c r="J5" s="376"/>
      <c r="K5" s="14"/>
    </row>
    <row r="6" spans="1:13" ht="25.5" customHeight="1">
      <c r="C6" s="42"/>
    </row>
    <row r="7" spans="1:13" ht="11.25" customHeight="1">
      <c r="C7" s="42"/>
    </row>
    <row r="8" spans="1:13" ht="12" customHeight="1">
      <c r="A8" s="26"/>
      <c r="B8" s="17"/>
      <c r="C8" s="48"/>
      <c r="D8" s="17"/>
      <c r="E8" s="17"/>
      <c r="F8" s="17"/>
      <c r="G8" s="17"/>
      <c r="H8" s="17"/>
      <c r="I8" s="17"/>
      <c r="J8" s="17"/>
      <c r="K8" s="21"/>
    </row>
    <row r="9" spans="1:13" ht="20.100000000000001" customHeight="1">
      <c r="A9" s="82"/>
      <c r="B9" s="79" t="s">
        <v>43</v>
      </c>
      <c r="C9" s="78"/>
      <c r="D9" s="78"/>
      <c r="E9" s="78"/>
      <c r="F9" s="78"/>
      <c r="G9" s="78"/>
      <c r="H9" s="78"/>
      <c r="I9" s="78"/>
      <c r="J9" s="78"/>
      <c r="K9" s="81"/>
    </row>
    <row r="10" spans="1:13" ht="20.100000000000001" customHeight="1">
      <c r="A10" s="82"/>
      <c r="B10" s="79"/>
      <c r="C10" s="79"/>
      <c r="D10" s="79"/>
      <c r="E10" s="79"/>
      <c r="F10" s="79"/>
      <c r="G10" s="78"/>
      <c r="H10" s="78"/>
      <c r="I10" s="78"/>
      <c r="J10" s="78"/>
      <c r="K10" s="81"/>
    </row>
    <row r="11" spans="1:13" ht="20.100000000000001" customHeight="1">
      <c r="A11" s="82"/>
      <c r="B11" s="590" t="s">
        <v>44</v>
      </c>
      <c r="C11" s="128" t="s">
        <v>45</v>
      </c>
      <c r="D11" s="477" t="s">
        <v>552</v>
      </c>
      <c r="E11" s="477"/>
      <c r="F11" s="477"/>
      <c r="G11" s="477"/>
      <c r="H11" s="477"/>
      <c r="I11" s="477"/>
      <c r="J11" s="477"/>
      <c r="K11" s="81"/>
    </row>
    <row r="12" spans="1:13" ht="20.100000000000001" customHeight="1">
      <c r="A12" s="82"/>
      <c r="B12" s="590"/>
      <c r="C12" s="128" t="s">
        <v>248</v>
      </c>
      <c r="D12" s="477" t="s">
        <v>556</v>
      </c>
      <c r="E12" s="477"/>
      <c r="F12" s="477"/>
      <c r="G12" s="477"/>
      <c r="H12" s="477"/>
      <c r="I12" s="477"/>
      <c r="J12" s="477"/>
      <c r="K12" s="81"/>
    </row>
    <row r="13" spans="1:13" ht="42" customHeight="1">
      <c r="A13" s="82"/>
      <c r="B13" s="590"/>
      <c r="C13" s="129" t="s">
        <v>250</v>
      </c>
      <c r="D13" s="591" t="s">
        <v>557</v>
      </c>
      <c r="E13" s="591"/>
      <c r="F13" s="591"/>
      <c r="G13" s="591"/>
      <c r="H13" s="591"/>
      <c r="I13" s="591"/>
      <c r="J13" s="591"/>
      <c r="K13" s="81"/>
    </row>
    <row r="14" spans="1:13" ht="20.100000000000001" customHeight="1">
      <c r="A14" s="82"/>
      <c r="B14" s="78"/>
      <c r="C14" s="78"/>
      <c r="D14" s="78"/>
      <c r="E14" s="78"/>
      <c r="F14" s="78"/>
      <c r="G14" s="78"/>
      <c r="H14" s="78"/>
      <c r="I14" s="78"/>
      <c r="J14" s="78"/>
      <c r="K14" s="81"/>
    </row>
    <row r="15" spans="1:13" ht="20.100000000000001" customHeight="1">
      <c r="A15" s="82"/>
      <c r="B15" s="590" t="s">
        <v>49</v>
      </c>
      <c r="C15" s="128" t="s">
        <v>45</v>
      </c>
      <c r="D15" s="477"/>
      <c r="E15" s="477"/>
      <c r="F15" s="477"/>
      <c r="G15" s="477"/>
      <c r="H15" s="477"/>
      <c r="I15" s="477"/>
      <c r="J15" s="477"/>
      <c r="K15" s="81"/>
    </row>
    <row r="16" spans="1:13" ht="20.100000000000001" customHeight="1">
      <c r="A16" s="82"/>
      <c r="B16" s="590"/>
      <c r="C16" s="128" t="s">
        <v>248</v>
      </c>
      <c r="D16" s="477" t="s">
        <v>249</v>
      </c>
      <c r="E16" s="477"/>
      <c r="F16" s="477"/>
      <c r="G16" s="477"/>
      <c r="H16" s="477"/>
      <c r="I16" s="477"/>
      <c r="J16" s="477"/>
      <c r="K16" s="81"/>
    </row>
    <row r="17" spans="1:11" ht="42" customHeight="1">
      <c r="A17" s="82"/>
      <c r="B17" s="590"/>
      <c r="C17" s="129" t="s">
        <v>250</v>
      </c>
      <c r="D17" s="591" t="s">
        <v>251</v>
      </c>
      <c r="E17" s="591"/>
      <c r="F17" s="591"/>
      <c r="G17" s="591"/>
      <c r="H17" s="591"/>
      <c r="I17" s="591"/>
      <c r="J17" s="591"/>
      <c r="K17" s="81"/>
    </row>
    <row r="18" spans="1:11" ht="20.100000000000001" customHeight="1">
      <c r="A18" s="82"/>
      <c r="B18" s="79"/>
      <c r="C18" s="79"/>
      <c r="D18" s="79"/>
      <c r="E18" s="79"/>
      <c r="F18" s="79"/>
      <c r="G18" s="78"/>
      <c r="H18" s="78"/>
      <c r="I18" s="78"/>
      <c r="J18" s="78"/>
      <c r="K18" s="81"/>
    </row>
    <row r="19" spans="1:11" ht="20.100000000000001" customHeight="1">
      <c r="A19" s="82"/>
      <c r="B19" s="79" t="s">
        <v>13</v>
      </c>
      <c r="C19" s="78"/>
      <c r="D19" s="78"/>
      <c r="E19" s="78"/>
      <c r="F19" s="78"/>
      <c r="G19" s="78"/>
      <c r="H19" s="78"/>
      <c r="I19" s="78"/>
      <c r="J19" s="78"/>
      <c r="K19" s="81"/>
    </row>
    <row r="20" spans="1:11" ht="20.100000000000001" customHeight="1">
      <c r="A20" s="82"/>
      <c r="B20" s="78"/>
      <c r="C20" s="78" t="s">
        <v>50</v>
      </c>
      <c r="D20" s="78"/>
      <c r="E20" s="78"/>
      <c r="F20" s="78"/>
      <c r="G20" s="78"/>
      <c r="H20" s="78"/>
      <c r="I20" s="78"/>
      <c r="J20" s="78"/>
      <c r="K20" s="81"/>
    </row>
    <row r="21" spans="1:11" ht="10.5" customHeight="1">
      <c r="A21" s="82"/>
      <c r="B21" s="78"/>
      <c r="C21" s="78"/>
      <c r="D21" s="34"/>
      <c r="E21" s="34"/>
      <c r="F21" s="34"/>
      <c r="G21" s="34"/>
      <c r="H21" s="34"/>
      <c r="I21" s="34"/>
      <c r="J21" s="34"/>
      <c r="K21" s="81"/>
    </row>
    <row r="22" spans="1:11" ht="20.100000000000001" customHeight="1">
      <c r="A22" s="82"/>
      <c r="B22" s="235"/>
      <c r="C22" s="434" t="s">
        <v>252</v>
      </c>
      <c r="D22" s="434"/>
      <c r="E22" s="434"/>
      <c r="F22" s="434"/>
      <c r="G22" s="434"/>
      <c r="H22" s="434"/>
      <c r="I22" s="434"/>
      <c r="J22" s="434"/>
      <c r="K22" s="81"/>
    </row>
    <row r="23" spans="1:11" ht="20.100000000000001" customHeight="1">
      <c r="A23" s="82"/>
      <c r="B23" s="78"/>
      <c r="C23" s="78"/>
      <c r="D23" s="34"/>
      <c r="E23" s="34"/>
      <c r="F23" s="34"/>
      <c r="G23" s="34"/>
      <c r="H23" s="34"/>
      <c r="I23" s="34"/>
      <c r="J23" s="34"/>
      <c r="K23" s="81"/>
    </row>
    <row r="24" spans="1:11" ht="20.100000000000001" customHeight="1">
      <c r="A24" s="82"/>
      <c r="B24" s="235"/>
      <c r="C24" s="434" t="s">
        <v>253</v>
      </c>
      <c r="D24" s="434"/>
      <c r="E24" s="434"/>
      <c r="F24" s="434"/>
      <c r="G24" s="434"/>
      <c r="H24" s="434"/>
      <c r="I24" s="434"/>
      <c r="J24" s="434"/>
      <c r="K24" s="81"/>
    </row>
    <row r="25" spans="1:11" ht="20.100000000000001" customHeight="1">
      <c r="A25" s="82"/>
      <c r="B25" s="78"/>
      <c r="C25" s="78"/>
      <c r="D25" s="78"/>
      <c r="E25" s="78"/>
      <c r="F25" s="78"/>
      <c r="G25" s="78"/>
      <c r="H25" s="78"/>
      <c r="I25" s="78"/>
      <c r="J25" s="78"/>
      <c r="K25" s="81"/>
    </row>
    <row r="26" spans="1:11" ht="20.100000000000001" customHeight="1">
      <c r="A26" s="82" t="s">
        <v>254</v>
      </c>
      <c r="B26" s="235"/>
      <c r="C26" s="452" t="s">
        <v>255</v>
      </c>
      <c r="D26" s="395"/>
      <c r="E26" s="395"/>
      <c r="F26" s="395"/>
      <c r="G26" s="395"/>
      <c r="H26" s="395"/>
      <c r="I26" s="395"/>
      <c r="J26" s="395"/>
      <c r="K26" s="81"/>
    </row>
    <row r="27" spans="1:11" ht="20.100000000000001" customHeight="1">
      <c r="A27" s="82"/>
      <c r="B27" s="78"/>
      <c r="C27" s="78"/>
      <c r="D27" s="78"/>
      <c r="E27" s="78"/>
      <c r="F27" s="78"/>
      <c r="G27" s="78"/>
      <c r="H27" s="78"/>
      <c r="I27" s="78"/>
      <c r="J27" s="78"/>
      <c r="K27" s="81"/>
    </row>
    <row r="28" spans="1:11" ht="20.100000000000001" customHeight="1">
      <c r="A28" s="82"/>
      <c r="B28" s="235"/>
      <c r="C28" s="452" t="s">
        <v>256</v>
      </c>
      <c r="D28" s="395"/>
      <c r="E28" s="395"/>
      <c r="F28" s="395"/>
      <c r="G28" s="395"/>
      <c r="H28" s="395"/>
      <c r="I28" s="395"/>
      <c r="J28" s="395"/>
      <c r="K28" s="81"/>
    </row>
    <row r="29" spans="1:11" ht="20.100000000000001" customHeight="1">
      <c r="A29" s="82"/>
      <c r="B29" s="78"/>
      <c r="C29" s="78"/>
      <c r="D29" s="78"/>
      <c r="E29" s="78"/>
      <c r="F29" s="78"/>
      <c r="G29" s="78"/>
      <c r="H29" s="78"/>
      <c r="I29" s="78"/>
      <c r="J29" s="78"/>
      <c r="K29" s="81"/>
    </row>
    <row r="30" spans="1:11" ht="20.100000000000001" customHeight="1">
      <c r="A30" s="27"/>
      <c r="B30" s="236"/>
      <c r="C30" s="78" t="s">
        <v>257</v>
      </c>
      <c r="D30" s="78"/>
      <c r="E30" s="78"/>
      <c r="F30" s="78"/>
      <c r="G30" s="78"/>
      <c r="H30" s="78"/>
      <c r="I30" s="78"/>
      <c r="J30" s="78"/>
      <c r="K30" s="28"/>
    </row>
    <row r="31" spans="1:11">
      <c r="A31" s="18"/>
      <c r="B31" s="25"/>
      <c r="C31" s="25"/>
      <c r="D31" s="25"/>
      <c r="E31" s="25"/>
      <c r="F31" s="25"/>
      <c r="G31" s="25"/>
      <c r="H31" s="25"/>
      <c r="I31" s="25"/>
      <c r="J31" s="25"/>
      <c r="K31" s="23"/>
    </row>
  </sheetData>
  <mergeCells count="16">
    <mergeCell ref="H1:J1"/>
    <mergeCell ref="B3:J3"/>
    <mergeCell ref="A5:B5"/>
    <mergeCell ref="C5:E5"/>
    <mergeCell ref="B11:B13"/>
    <mergeCell ref="D11:J11"/>
    <mergeCell ref="D12:J12"/>
    <mergeCell ref="D13:J13"/>
    <mergeCell ref="C26:J26"/>
    <mergeCell ref="C28:J28"/>
    <mergeCell ref="B15:B17"/>
    <mergeCell ref="D15:J15"/>
    <mergeCell ref="D16:J16"/>
    <mergeCell ref="D17:J17"/>
    <mergeCell ref="C22:J22"/>
    <mergeCell ref="C24:J24"/>
  </mergeCells>
  <phoneticPr fontId="2"/>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485" r:id="rId4"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20486" r:id="rId5"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20487" r:id="rId6"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20488" r:id="rId7"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20489" r:id="rId8"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22</vt:i4>
      </vt:variant>
    </vt:vector>
  </HeadingPairs>
  <TitlesOfParts>
    <vt:vector size="45" baseType="lpstr">
      <vt:lpstr>申請書</vt:lpstr>
      <vt:lpstr>総括表</vt:lpstr>
      <vt:lpstr>要確認資料</vt:lpstr>
      <vt:lpstr>副園長・教頭配置加算</vt:lpstr>
      <vt:lpstr>学級編成調整加配加算</vt:lpstr>
      <vt:lpstr>通園送迎加算</vt:lpstr>
      <vt:lpstr>給食実施加算</vt:lpstr>
      <vt:lpstr>休日保育加算</vt:lpstr>
      <vt:lpstr>減価償却費加算</vt:lpstr>
      <vt:lpstr>賃借料加算</vt:lpstr>
      <vt:lpstr>土曜日閉所（4-9月）</vt:lpstr>
      <vt:lpstr>土曜日閉所（10-3月）</vt:lpstr>
      <vt:lpstr>定員を恒常的に超過する場合</vt:lpstr>
      <vt:lpstr>療育支援加算</vt:lpstr>
      <vt:lpstr>主幹専任化要件</vt:lpstr>
      <vt:lpstr>施設関係者評価加算</vt:lpstr>
      <vt:lpstr>高齢者等活躍促進加算</vt:lpstr>
      <vt:lpstr>施設機能強化推進費加算</vt:lpstr>
      <vt:lpstr>小学校接続加算</vt:lpstr>
      <vt:lpstr>栄養管理加算</vt:lpstr>
      <vt:lpstr>第三者評価受審加算（申請）</vt:lpstr>
      <vt:lpstr>第三者評価受審加算（実績報告）</vt:lpstr>
      <vt:lpstr>Sheet6</vt:lpstr>
      <vt:lpstr>栄養管理加算!Print_Area</vt:lpstr>
      <vt:lpstr>学級編成調整加配加算!Print_Area</vt:lpstr>
      <vt:lpstr>休日保育加算!Print_Area</vt:lpstr>
      <vt:lpstr>給食実施加算!Print_Area</vt:lpstr>
      <vt:lpstr>減価償却費加算!Print_Area</vt:lpstr>
      <vt:lpstr>高齢者等活躍促進加算!Print_Area</vt:lpstr>
      <vt:lpstr>施設関係者評価加算!Print_Area</vt:lpstr>
      <vt:lpstr>施設機能強化推進費加算!Print_Area</vt:lpstr>
      <vt:lpstr>主幹専任化要件!Print_Area</vt:lpstr>
      <vt:lpstr>小学校接続加算!Print_Area</vt:lpstr>
      <vt:lpstr>申請書!Print_Area</vt:lpstr>
      <vt:lpstr>総括表!Print_Area</vt:lpstr>
      <vt:lpstr>'第三者評価受審加算（実績報告）'!Print_Area</vt:lpstr>
      <vt:lpstr>'第三者評価受審加算（申請）'!Print_Area</vt:lpstr>
      <vt:lpstr>賃借料加算!Print_Area</vt:lpstr>
      <vt:lpstr>通園送迎加算!Print_Area</vt:lpstr>
      <vt:lpstr>定員を恒常的に超過する場合!Print_Area</vt:lpstr>
      <vt:lpstr>'土曜日閉所（10-3月）'!Print_Area</vt:lpstr>
      <vt:lpstr>'土曜日閉所（4-9月）'!Print_Area</vt:lpstr>
      <vt:lpstr>副園長・教頭配置加算!Print_Area</vt:lpstr>
      <vt:lpstr>要確認資料!Print_Area</vt:lpstr>
      <vt:lpstr>療育支援加算!Print_Area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2022-06-29T01:58:02Z</cp:lastPrinted>
  <dcterms:created xsi:type="dcterms:W3CDTF">2021-05-06T02:57:41Z</dcterms:created>
  <dcterms:modified xsi:type="dcterms:W3CDTF">2022-11-02T06:13:21Z</dcterms:modified>
</cp:coreProperties>
</file>