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comments6.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comments7.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comments8.xml" ContentType="application/vnd.openxmlformats-officedocument.spreadsheetml.comments+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70入所・給付係\01_教育・保育給付\5_加算認定\R4\1_加算率等認定申請\2_加算適用申請様式\記載例\"/>
    </mc:Choice>
  </mc:AlternateContent>
  <bookViews>
    <workbookView xWindow="0" yWindow="0" windowWidth="11610" windowHeight="2985" tabRatio="840"/>
  </bookViews>
  <sheets>
    <sheet name="①平均年齢別児童数計算表" sheetId="47" r:id="rId1"/>
    <sheet name="②処遇Ⅱ人数計算表" sheetId="48" r:id="rId2"/>
    <sheet name="【様式１】加算率" sheetId="28" r:id="rId3"/>
    <sheet name="見込額計算表（地域型保育）" sheetId="44" r:id="rId4"/>
    <sheet name="【様式２】ｷｬﾘｱﾊﾟｽ要件" sheetId="29" r:id="rId5"/>
    <sheet name="【様式３】加算人数認定" sheetId="13" r:id="rId6"/>
    <sheet name="【様式５】計画書Ⅰ" sheetId="4" r:id="rId7"/>
    <sheet name="【様式４】基準年度算定（入力不要）" sheetId="46" state="hidden" r:id="rId8"/>
    <sheet name="【様式５別添１】賃金改善明細書（職員別） " sheetId="41" r:id="rId9"/>
    <sheet name="【様式5 別添２】一覧表" sheetId="39" r:id="rId10"/>
    <sheet name="【様式６】実績報告書Ⅰ" sheetId="7" r:id="rId11"/>
    <sheet name="【様式6別添１】賃金改善明細書（職員別）" sheetId="36" r:id="rId12"/>
    <sheet name="【様式6 別添２】一覧表" sheetId="40" r:id="rId13"/>
    <sheet name="【様式7】計画書Ⅱ" sheetId="22" r:id="rId14"/>
    <sheet name="【様式7 別添１】内訳書" sheetId="23" r:id="rId15"/>
    <sheet name="【様式７別添２】一覧表 " sheetId="24" r:id="rId16"/>
    <sheet name="【様式8】実績報告書Ⅱ" sheetId="32" r:id="rId17"/>
    <sheet name="【様式8別添１】内訳書" sheetId="33" r:id="rId18"/>
    <sheet name="【様式8別添２】一覧表" sheetId="37" r:id="rId19"/>
    <sheet name="【様式９】計画書Ⅲ" sheetId="49" r:id="rId20"/>
    <sheet name="【様式９別添１】賃金改善明細書（職員別）" sheetId="50" r:id="rId21"/>
    <sheet name="【様式９別添２】配分変更一覧表" sheetId="51" r:id="rId22"/>
    <sheet name="【様式10】実績報告書Ⅲ" sheetId="52" r:id="rId23"/>
    <sheet name="【様式10別添１】賃金改善明細書（職員別）" sheetId="53" r:id="rId24"/>
    <sheet name="【様式10別添２】配分変更一覧表" sheetId="54" r:id="rId25"/>
    <sheet name="改修履歴" sheetId="45" r:id="rId26"/>
  </sheets>
  <definedNames>
    <definedName name="_xlnm._FilterDatabase" localSheetId="8" hidden="1">'【様式５別添１】賃金改善明細書（職員別） '!$A$5:$AC$69</definedName>
    <definedName name="aaaa" localSheetId="22">#REF!</definedName>
    <definedName name="aaaa" localSheetId="23">#REF!</definedName>
    <definedName name="aaaa" localSheetId="24">#REF!</definedName>
    <definedName name="aaaa" localSheetId="7">#REF!</definedName>
    <definedName name="aaaa" localSheetId="9">#REF!</definedName>
    <definedName name="aaaa" localSheetId="8">#REF!</definedName>
    <definedName name="aaaa" localSheetId="12">#REF!</definedName>
    <definedName name="aaaa" localSheetId="19">#REF!</definedName>
    <definedName name="aaaa" localSheetId="20">#REF!</definedName>
    <definedName name="aaaa" localSheetId="21">#REF!</definedName>
    <definedName name="aaaa">#REF!</definedName>
    <definedName name="_xlnm.Print_Area" localSheetId="2">【様式１】加算率!$A$1:$AH$84</definedName>
    <definedName name="_xlnm.Print_Area" localSheetId="22">【様式10】実績報告書Ⅲ!$A$1:$AN$67</definedName>
    <definedName name="_xlnm.Print_Area" localSheetId="23">'【様式10別添１】賃金改善明細書（職員別）'!$A$1:$R$72</definedName>
    <definedName name="_xlnm.Print_Area" localSheetId="24">【様式10別添２】配分変更一覧表!$A$1:$H$31</definedName>
    <definedName name="_xlnm.Print_Area" localSheetId="4">【様式２】ｷｬﾘｱﾊﾟｽ要件!$A$1:$AI$29</definedName>
    <definedName name="_xlnm.Print_Area" localSheetId="5">【様式３】加算人数認定!$A$1:$AH$86</definedName>
    <definedName name="_xlnm.Print_Area" localSheetId="7">'【様式４】基準年度算定（入力不要）'!$A$1:$F$39</definedName>
    <definedName name="_xlnm.Print_Area" localSheetId="9">'【様式5 別添２】一覧表'!$A$1:$H$21</definedName>
    <definedName name="_xlnm.Print_Area" localSheetId="6">【様式５】計画書Ⅰ!$A$1:$AI$51</definedName>
    <definedName name="_xlnm.Print_Area" localSheetId="8">'【様式５別添１】賃金改善明細書（職員別） '!$A$1:$AC$70</definedName>
    <definedName name="_xlnm.Print_Area" localSheetId="12">'【様式6 別添２】一覧表'!$A$1:$H$21</definedName>
    <definedName name="_xlnm.Print_Area" localSheetId="10">【様式６】実績報告書Ⅰ!$A$1:$AI$61</definedName>
    <definedName name="_xlnm.Print_Area" localSheetId="11">'【様式6別添１】賃金改善明細書（職員別）'!$A$1:$AC$70</definedName>
    <definedName name="_xlnm.Print_Area" localSheetId="14">'【様式7 別添１】内訳書'!$A$1:$AT$45</definedName>
    <definedName name="_xlnm.Print_Area" localSheetId="13">【様式7】計画書Ⅱ!$A$1:$AG$54</definedName>
    <definedName name="_xlnm.Print_Area" localSheetId="15">'【様式７別添２】一覧表 '!$A$1:$H$20</definedName>
    <definedName name="_xlnm.Print_Area" localSheetId="16">【様式8】実績報告書Ⅱ!$A$1:$AJ$63</definedName>
    <definedName name="_xlnm.Print_Area" localSheetId="17">【様式8別添１】内訳書!$A$1:$AT$45</definedName>
    <definedName name="_xlnm.Print_Area" localSheetId="18">【様式8別添２】一覧表!$A$1:$H$21</definedName>
    <definedName name="_xlnm.Print_Area" localSheetId="19">【様式９】計画書Ⅲ!$A$1:$AN$52</definedName>
    <definedName name="_xlnm.Print_Area" localSheetId="20">'【様式９別添１】賃金改善明細書（職員別）'!$A$1:$P$71</definedName>
    <definedName name="_xlnm.Print_Area" localSheetId="21">【様式９別添２】配分変更一覧表!$A$1:$H$30</definedName>
    <definedName name="_xlnm.Print_Area" localSheetId="0">①平均年齢別児童数計算表!$A$1:$AF$59</definedName>
    <definedName name="_xlnm.Print_Area" localSheetId="1">②処遇Ⅱ人数計算表!$A$1:$H$32</definedName>
    <definedName name="_xlnm.Print_Area" localSheetId="3">'見込額計算表（地域型保育）'!$A$1:$AD$46</definedName>
    <definedName name="_xlnm.Print_Titles" localSheetId="23">'【様式10別添１】賃金改善明細書（職員別）'!$4:$8</definedName>
    <definedName name="_xlnm.Print_Titles" localSheetId="8">'【様式５別添１】賃金改善明細書（職員別） '!$3:$7</definedName>
    <definedName name="_xlnm.Print_Titles" localSheetId="11">'【様式6別添１】賃金改善明細書（職員別）'!$3:$7</definedName>
    <definedName name="_xlnm.Print_Titles" localSheetId="20">'【様式９別添１】賃金改善明細書（職員別）'!$4:$7</definedName>
    <definedName name="保育所別民改費担当者一覧" localSheetId="22">#REF!</definedName>
    <definedName name="保育所別民改費担当者一覧" localSheetId="23">#REF!</definedName>
    <definedName name="保育所別民改費担当者一覧" localSheetId="24">#REF!</definedName>
    <definedName name="保育所別民改費担当者一覧" localSheetId="7">#REF!</definedName>
    <definedName name="保育所別民改費担当者一覧" localSheetId="9">#REF!</definedName>
    <definedName name="保育所別民改費担当者一覧" localSheetId="8">#REF!</definedName>
    <definedName name="保育所別民改費担当者一覧" localSheetId="12">#REF!</definedName>
    <definedName name="保育所別民改費担当者一覧" localSheetId="11">#REF!</definedName>
    <definedName name="保育所別民改費担当者一覧" localSheetId="18">#REF!</definedName>
    <definedName name="保育所別民改費担当者一覧" localSheetId="19">#REF!</definedName>
    <definedName name="保育所別民改費担当者一覧" localSheetId="20">#REF!</definedName>
    <definedName name="保育所別民改費担当者一覧" localSheetId="21">#REF!</definedName>
    <definedName name="保育所別民改費担当者一覧">#REF!</definedName>
  </definedNames>
  <calcPr calcId="162913"/>
</workbook>
</file>

<file path=xl/calcChain.xml><?xml version="1.0" encoding="utf-8"?>
<calcChain xmlns="http://schemas.openxmlformats.org/spreadsheetml/2006/main">
  <c r="X54" i="22" l="1"/>
  <c r="X53" i="22"/>
  <c r="Q21" i="4"/>
  <c r="Y51" i="4" l="1"/>
  <c r="Y50" i="4"/>
  <c r="Y29" i="29"/>
  <c r="Y28" i="29"/>
  <c r="T10" i="36" l="1"/>
  <c r="T11" i="36"/>
  <c r="T12" i="36"/>
  <c r="T13" i="36"/>
  <c r="T14" i="36"/>
  <c r="T15" i="36"/>
  <c r="T16" i="36"/>
  <c r="T17" i="36"/>
  <c r="T18" i="36"/>
  <c r="T19" i="36"/>
  <c r="T20" i="36"/>
  <c r="T21" i="36"/>
  <c r="T22" i="36"/>
  <c r="T23" i="36"/>
  <c r="T24" i="36"/>
  <c r="T25" i="36"/>
  <c r="T26" i="36"/>
  <c r="T27" i="36"/>
  <c r="T28" i="36"/>
  <c r="T29" i="36"/>
  <c r="T30" i="36"/>
  <c r="T31" i="36"/>
  <c r="T32" i="36"/>
  <c r="T33" i="36"/>
  <c r="T34" i="36"/>
  <c r="T35" i="36"/>
  <c r="T36" i="36"/>
  <c r="T37" i="36"/>
  <c r="T38" i="36"/>
  <c r="T39" i="36"/>
  <c r="T40" i="36"/>
  <c r="T41" i="36"/>
  <c r="T42" i="36"/>
  <c r="T43" i="36"/>
  <c r="T44" i="36"/>
  <c r="T45" i="36"/>
  <c r="T46" i="36"/>
  <c r="T47" i="36"/>
  <c r="T48" i="36"/>
  <c r="T49" i="36"/>
  <c r="T50" i="36"/>
  <c r="T51" i="36"/>
  <c r="T52" i="36"/>
  <c r="T53" i="36"/>
  <c r="T54" i="36"/>
  <c r="T55" i="36"/>
  <c r="T56" i="36"/>
  <c r="T57" i="36"/>
  <c r="T9" i="36"/>
  <c r="T8" i="36"/>
  <c r="C3" i="52"/>
  <c r="B2" i="32"/>
  <c r="F11" i="53"/>
  <c r="G11" i="53"/>
  <c r="H11" i="53"/>
  <c r="F12" i="53"/>
  <c r="G12" i="53"/>
  <c r="H12" i="53"/>
  <c r="F13" i="53"/>
  <c r="G13" i="53"/>
  <c r="H13" i="53"/>
  <c r="F14" i="53"/>
  <c r="G14" i="53"/>
  <c r="H14" i="53"/>
  <c r="F15" i="53"/>
  <c r="G15" i="53"/>
  <c r="H15" i="53"/>
  <c r="F16" i="53"/>
  <c r="G16" i="53"/>
  <c r="H16" i="53"/>
  <c r="F17" i="53"/>
  <c r="G17" i="53"/>
  <c r="H17" i="53"/>
  <c r="F18" i="53"/>
  <c r="G18" i="53"/>
  <c r="H18" i="53"/>
  <c r="F19" i="53"/>
  <c r="G19" i="53"/>
  <c r="H19" i="53"/>
  <c r="F20" i="53"/>
  <c r="G20" i="53"/>
  <c r="H20" i="53"/>
  <c r="F21" i="53"/>
  <c r="G21" i="53"/>
  <c r="H21" i="53"/>
  <c r="F22" i="53"/>
  <c r="G22" i="53"/>
  <c r="H22" i="53"/>
  <c r="F23" i="53"/>
  <c r="G23" i="53"/>
  <c r="H23" i="53"/>
  <c r="F24" i="53"/>
  <c r="G24" i="53"/>
  <c r="H24" i="53"/>
  <c r="F25" i="53"/>
  <c r="G25" i="53"/>
  <c r="H25" i="53"/>
  <c r="F26" i="53"/>
  <c r="G26" i="53"/>
  <c r="H26" i="53"/>
  <c r="F27" i="53"/>
  <c r="G27" i="53"/>
  <c r="H27" i="53"/>
  <c r="F28" i="53"/>
  <c r="G28" i="53"/>
  <c r="H28" i="53"/>
  <c r="F29" i="53"/>
  <c r="G29" i="53"/>
  <c r="H29" i="53"/>
  <c r="F30" i="53"/>
  <c r="G30" i="53"/>
  <c r="H30" i="53"/>
  <c r="F31" i="53"/>
  <c r="G31" i="53"/>
  <c r="H31" i="53"/>
  <c r="F32" i="53"/>
  <c r="G32" i="53"/>
  <c r="H32" i="53"/>
  <c r="F33" i="53"/>
  <c r="G33" i="53"/>
  <c r="H33" i="53"/>
  <c r="F34" i="53"/>
  <c r="G34" i="53"/>
  <c r="H34" i="53"/>
  <c r="F35" i="53"/>
  <c r="G35" i="53"/>
  <c r="H35" i="53"/>
  <c r="F36" i="53"/>
  <c r="G36" i="53"/>
  <c r="H36" i="53"/>
  <c r="F37" i="53"/>
  <c r="G37" i="53"/>
  <c r="H37" i="53"/>
  <c r="F38" i="53"/>
  <c r="G38" i="53"/>
  <c r="H38" i="53"/>
  <c r="F39" i="53"/>
  <c r="G39" i="53"/>
  <c r="H39" i="53"/>
  <c r="F40" i="53"/>
  <c r="G40" i="53"/>
  <c r="H40" i="53"/>
  <c r="F41" i="53"/>
  <c r="G41" i="53"/>
  <c r="H41" i="53"/>
  <c r="F42" i="53"/>
  <c r="G42" i="53"/>
  <c r="H42" i="53"/>
  <c r="F43" i="53"/>
  <c r="G43" i="53"/>
  <c r="H43" i="53"/>
  <c r="F44" i="53"/>
  <c r="G44" i="53"/>
  <c r="H44" i="53"/>
  <c r="F45" i="53"/>
  <c r="G45" i="53"/>
  <c r="H45" i="53"/>
  <c r="F46" i="53"/>
  <c r="G46" i="53"/>
  <c r="H46" i="53"/>
  <c r="F47" i="53"/>
  <c r="G47" i="53"/>
  <c r="H47" i="53"/>
  <c r="F48" i="53"/>
  <c r="G48" i="53"/>
  <c r="H48" i="53"/>
  <c r="F49" i="53"/>
  <c r="G49" i="53"/>
  <c r="H49" i="53"/>
  <c r="F50" i="53"/>
  <c r="G50" i="53"/>
  <c r="H50" i="53"/>
  <c r="F51" i="53"/>
  <c r="G51" i="53"/>
  <c r="H51" i="53"/>
  <c r="F52" i="53"/>
  <c r="G52" i="53"/>
  <c r="H52" i="53"/>
  <c r="F53" i="53"/>
  <c r="G53" i="53"/>
  <c r="H53" i="53"/>
  <c r="F54" i="53"/>
  <c r="G54" i="53"/>
  <c r="H54" i="53"/>
  <c r="F55" i="53"/>
  <c r="G55" i="53"/>
  <c r="H55" i="53"/>
  <c r="F56" i="53"/>
  <c r="G56" i="53"/>
  <c r="H56" i="53"/>
  <c r="F57" i="53"/>
  <c r="G57" i="53"/>
  <c r="H57" i="53"/>
  <c r="F58" i="53"/>
  <c r="G58" i="53"/>
  <c r="H58" i="53"/>
  <c r="C11" i="53"/>
  <c r="C12" i="53"/>
  <c r="C13" i="53"/>
  <c r="C14" i="53"/>
  <c r="C15" i="53"/>
  <c r="C16" i="53"/>
  <c r="C17" i="53"/>
  <c r="C18" i="53"/>
  <c r="C19" i="53"/>
  <c r="C20" i="53"/>
  <c r="C21" i="53"/>
  <c r="C22" i="53"/>
  <c r="C23" i="53"/>
  <c r="C24" i="53"/>
  <c r="C25" i="53"/>
  <c r="C26" i="53"/>
  <c r="C27" i="53"/>
  <c r="C28" i="53"/>
  <c r="C29" i="53"/>
  <c r="C30" i="53"/>
  <c r="C31" i="53"/>
  <c r="C32" i="53"/>
  <c r="C33" i="53"/>
  <c r="C34" i="53"/>
  <c r="C35" i="53"/>
  <c r="C36" i="53"/>
  <c r="C37" i="53"/>
  <c r="C38" i="53"/>
  <c r="C39" i="53"/>
  <c r="C40" i="53"/>
  <c r="C41" i="53"/>
  <c r="C42" i="53"/>
  <c r="C43" i="53"/>
  <c r="C44" i="53"/>
  <c r="C45" i="53"/>
  <c r="C46" i="53"/>
  <c r="C47" i="53"/>
  <c r="C48" i="53"/>
  <c r="C49" i="53"/>
  <c r="C50" i="53"/>
  <c r="C51" i="53"/>
  <c r="C52" i="53"/>
  <c r="C53" i="53"/>
  <c r="C54" i="53"/>
  <c r="C55" i="53"/>
  <c r="C56" i="53"/>
  <c r="C57" i="53"/>
  <c r="C58" i="53"/>
  <c r="F10" i="53"/>
  <c r="G10" i="53"/>
  <c r="H10" i="53"/>
  <c r="C10" i="53"/>
  <c r="H9" i="53"/>
  <c r="G9" i="53"/>
  <c r="F9" i="53"/>
  <c r="C9" i="53"/>
  <c r="N11" i="53" l="1"/>
  <c r="N12" i="53"/>
  <c r="N13" i="53"/>
  <c r="N14" i="53"/>
  <c r="N15" i="53"/>
  <c r="N16" i="53"/>
  <c r="N17" i="53"/>
  <c r="N18" i="53"/>
  <c r="N19" i="53"/>
  <c r="N20" i="53"/>
  <c r="N21" i="53"/>
  <c r="N22" i="53"/>
  <c r="N23" i="53"/>
  <c r="N24" i="53"/>
  <c r="N25" i="53"/>
  <c r="N26" i="53"/>
  <c r="N27" i="53"/>
  <c r="N28" i="53"/>
  <c r="N29" i="53"/>
  <c r="N30" i="53"/>
  <c r="N31" i="53"/>
  <c r="N32" i="53"/>
  <c r="N33" i="53"/>
  <c r="N34" i="53"/>
  <c r="N35" i="53"/>
  <c r="N36" i="53"/>
  <c r="N37" i="53"/>
  <c r="N38" i="53"/>
  <c r="N39" i="53"/>
  <c r="N40" i="53"/>
  <c r="N41" i="53"/>
  <c r="N42" i="53"/>
  <c r="N43" i="53"/>
  <c r="N44" i="53"/>
  <c r="N45" i="53"/>
  <c r="N46" i="53"/>
  <c r="N47" i="53"/>
  <c r="N48" i="53"/>
  <c r="N49" i="53"/>
  <c r="N50" i="53"/>
  <c r="N51" i="53"/>
  <c r="N52" i="53"/>
  <c r="N53" i="53"/>
  <c r="N54" i="53"/>
  <c r="N55" i="53"/>
  <c r="N56" i="53"/>
  <c r="N57" i="53"/>
  <c r="N58" i="53"/>
  <c r="N10" i="53"/>
  <c r="N9" i="53"/>
  <c r="L61" i="53"/>
  <c r="L60" i="53"/>
  <c r="T24" i="41"/>
  <c r="T25" i="41"/>
  <c r="T26" i="41"/>
  <c r="T27" i="41"/>
  <c r="T28" i="41"/>
  <c r="T29" i="41"/>
  <c r="T30" i="41"/>
  <c r="T31" i="41"/>
  <c r="T32" i="41"/>
  <c r="T33" i="41"/>
  <c r="T34" i="41"/>
  <c r="T35" i="41"/>
  <c r="T36" i="41"/>
  <c r="T37" i="41"/>
  <c r="T38" i="41"/>
  <c r="T39" i="41"/>
  <c r="T40" i="41"/>
  <c r="T41" i="41"/>
  <c r="T42" i="41"/>
  <c r="T43" i="41"/>
  <c r="T44" i="41"/>
  <c r="T45" i="41"/>
  <c r="T46" i="41"/>
  <c r="T47" i="41"/>
  <c r="T48" i="41"/>
  <c r="T49" i="41"/>
  <c r="T50" i="41"/>
  <c r="T51" i="41"/>
  <c r="T52" i="41"/>
  <c r="T53" i="41"/>
  <c r="T54" i="41"/>
  <c r="T55" i="41"/>
  <c r="T56" i="41"/>
  <c r="T57" i="41"/>
  <c r="F10" i="50"/>
  <c r="G10" i="50"/>
  <c r="H10" i="50"/>
  <c r="F11" i="50"/>
  <c r="G11" i="50"/>
  <c r="H11" i="50"/>
  <c r="F12" i="50"/>
  <c r="G12" i="50"/>
  <c r="H12" i="50"/>
  <c r="F13" i="50"/>
  <c r="G13" i="50"/>
  <c r="H13" i="50"/>
  <c r="F14" i="50"/>
  <c r="G14" i="50"/>
  <c r="H14" i="50"/>
  <c r="F15" i="50"/>
  <c r="G15" i="50"/>
  <c r="H15" i="50"/>
  <c r="F16" i="50"/>
  <c r="G16" i="50"/>
  <c r="H16" i="50"/>
  <c r="F17" i="50"/>
  <c r="G17" i="50"/>
  <c r="H17" i="50"/>
  <c r="F18" i="50"/>
  <c r="G18" i="50"/>
  <c r="H18" i="50"/>
  <c r="F19" i="50"/>
  <c r="G19" i="50"/>
  <c r="H19" i="50"/>
  <c r="F20" i="50"/>
  <c r="G20" i="50"/>
  <c r="H20" i="50"/>
  <c r="F21" i="50"/>
  <c r="G21" i="50"/>
  <c r="H21" i="50"/>
  <c r="F22" i="50"/>
  <c r="G22" i="50"/>
  <c r="H22" i="50"/>
  <c r="F23" i="50"/>
  <c r="G23" i="50"/>
  <c r="H23" i="50"/>
  <c r="F24" i="50"/>
  <c r="G24" i="50"/>
  <c r="H24" i="50"/>
  <c r="F25" i="50"/>
  <c r="G25" i="50"/>
  <c r="H25" i="50"/>
  <c r="F26" i="50"/>
  <c r="G26" i="50"/>
  <c r="H26" i="50"/>
  <c r="F27" i="50"/>
  <c r="G27" i="50"/>
  <c r="H27" i="50"/>
  <c r="F28" i="50"/>
  <c r="G28" i="50"/>
  <c r="H28" i="50"/>
  <c r="F29" i="50"/>
  <c r="G29" i="50"/>
  <c r="H29" i="50"/>
  <c r="F30" i="50"/>
  <c r="G30" i="50"/>
  <c r="H30" i="50"/>
  <c r="F31" i="50"/>
  <c r="G31" i="50"/>
  <c r="H31" i="50"/>
  <c r="F32" i="50"/>
  <c r="G32" i="50"/>
  <c r="H32" i="50"/>
  <c r="F33" i="50"/>
  <c r="G33" i="50"/>
  <c r="H33" i="50"/>
  <c r="F34" i="50"/>
  <c r="G34" i="50"/>
  <c r="H34" i="50"/>
  <c r="F35" i="50"/>
  <c r="G35" i="50"/>
  <c r="H35" i="50"/>
  <c r="F36" i="50"/>
  <c r="G36" i="50"/>
  <c r="H36" i="50"/>
  <c r="F37" i="50"/>
  <c r="G37" i="50"/>
  <c r="H37" i="50"/>
  <c r="F38" i="50"/>
  <c r="G38" i="50"/>
  <c r="H38" i="50"/>
  <c r="F39" i="50"/>
  <c r="G39" i="50"/>
  <c r="H39" i="50"/>
  <c r="F40" i="50"/>
  <c r="G40" i="50"/>
  <c r="H40" i="50"/>
  <c r="F41" i="50"/>
  <c r="G41" i="50"/>
  <c r="H41" i="50"/>
  <c r="F42" i="50"/>
  <c r="G42" i="50"/>
  <c r="H42" i="50"/>
  <c r="F43" i="50"/>
  <c r="G43" i="50"/>
  <c r="H43" i="50"/>
  <c r="F44" i="50"/>
  <c r="G44" i="50"/>
  <c r="H44" i="50"/>
  <c r="F45" i="50"/>
  <c r="G45" i="50"/>
  <c r="H45" i="50"/>
  <c r="F46" i="50"/>
  <c r="G46" i="50"/>
  <c r="H46" i="50"/>
  <c r="F47" i="50"/>
  <c r="G47" i="50"/>
  <c r="H47" i="50"/>
  <c r="F48" i="50"/>
  <c r="G48" i="50"/>
  <c r="H48" i="50"/>
  <c r="F49" i="50"/>
  <c r="G49" i="50"/>
  <c r="H49" i="50"/>
  <c r="F50" i="50"/>
  <c r="G50" i="50"/>
  <c r="H50" i="50"/>
  <c r="F51" i="50"/>
  <c r="G51" i="50"/>
  <c r="H51" i="50"/>
  <c r="F52" i="50"/>
  <c r="G52" i="50"/>
  <c r="H52" i="50"/>
  <c r="F53" i="50"/>
  <c r="G53" i="50"/>
  <c r="H53" i="50"/>
  <c r="F54" i="50"/>
  <c r="G54" i="50"/>
  <c r="H54" i="50"/>
  <c r="F55" i="50"/>
  <c r="G55" i="50"/>
  <c r="H55" i="50"/>
  <c r="F56" i="50"/>
  <c r="G56" i="50"/>
  <c r="H56" i="50"/>
  <c r="F57" i="50"/>
  <c r="G57" i="50"/>
  <c r="H57" i="50"/>
  <c r="C10" i="50"/>
  <c r="C11" i="50"/>
  <c r="C12" i="50"/>
  <c r="C13" i="50"/>
  <c r="C14" i="50"/>
  <c r="C15" i="50"/>
  <c r="C16" i="50"/>
  <c r="C17" i="50"/>
  <c r="C18" i="50"/>
  <c r="C19" i="50"/>
  <c r="C20" i="50"/>
  <c r="C21" i="50"/>
  <c r="C22" i="50"/>
  <c r="C23" i="50"/>
  <c r="C24" i="50"/>
  <c r="C25" i="50"/>
  <c r="C26" i="50"/>
  <c r="C27" i="50"/>
  <c r="C28" i="50"/>
  <c r="C29" i="50"/>
  <c r="C30" i="50"/>
  <c r="C31" i="50"/>
  <c r="C32" i="50"/>
  <c r="C33" i="50"/>
  <c r="C34" i="50"/>
  <c r="C35" i="50"/>
  <c r="C36" i="50"/>
  <c r="C37" i="50"/>
  <c r="C38" i="50"/>
  <c r="C39" i="50"/>
  <c r="C40" i="50"/>
  <c r="C41" i="50"/>
  <c r="C42" i="50"/>
  <c r="C43" i="50"/>
  <c r="C44" i="50"/>
  <c r="C45" i="50"/>
  <c r="C46" i="50"/>
  <c r="C47" i="50"/>
  <c r="C48" i="50"/>
  <c r="C49" i="50"/>
  <c r="C50" i="50"/>
  <c r="C51" i="50"/>
  <c r="C52" i="50"/>
  <c r="C53" i="50"/>
  <c r="C54" i="50"/>
  <c r="C55" i="50"/>
  <c r="C56" i="50"/>
  <c r="C57" i="50"/>
  <c r="F9" i="50"/>
  <c r="G9" i="50"/>
  <c r="H9" i="50"/>
  <c r="C9" i="50"/>
  <c r="H8" i="50"/>
  <c r="G8" i="50"/>
  <c r="F8" i="50"/>
  <c r="C8" i="50"/>
  <c r="AM9" i="49"/>
  <c r="AL9" i="49"/>
  <c r="AK9" i="49"/>
  <c r="AJ9" i="49"/>
  <c r="AI9" i="49"/>
  <c r="AH9" i="49"/>
  <c r="AG9" i="49"/>
  <c r="AF9" i="49"/>
  <c r="AE9" i="49"/>
  <c r="AD9" i="49"/>
  <c r="AC9" i="49"/>
  <c r="AB9" i="49"/>
  <c r="AA9" i="49"/>
  <c r="AA8" i="49"/>
  <c r="AA7" i="49"/>
  <c r="U8" i="28"/>
  <c r="AA6" i="49"/>
  <c r="AD42" i="49" l="1"/>
  <c r="AD41" i="49"/>
  <c r="U40" i="49"/>
  <c r="C3" i="49"/>
  <c r="A3" i="22"/>
  <c r="B2" i="7"/>
  <c r="B2" i="4"/>
  <c r="B3" i="13"/>
  <c r="B2" i="28"/>
  <c r="B2" i="29"/>
  <c r="G18" i="54"/>
  <c r="F18" i="54"/>
  <c r="F3" i="54"/>
  <c r="L59" i="53"/>
  <c r="K59" i="53"/>
  <c r="J58" i="53"/>
  <c r="J57" i="53"/>
  <c r="J56" i="53"/>
  <c r="J55" i="53"/>
  <c r="J54" i="53"/>
  <c r="J53" i="53"/>
  <c r="J52" i="53"/>
  <c r="J51" i="53"/>
  <c r="J50" i="53"/>
  <c r="J49" i="53"/>
  <c r="J48" i="53"/>
  <c r="J47" i="53"/>
  <c r="J46" i="53"/>
  <c r="J45" i="53"/>
  <c r="J44" i="53"/>
  <c r="J43" i="53"/>
  <c r="J42" i="53"/>
  <c r="J41" i="53"/>
  <c r="J40" i="53"/>
  <c r="J39" i="53"/>
  <c r="J38" i="53"/>
  <c r="J37" i="53"/>
  <c r="J36" i="53"/>
  <c r="J35" i="53"/>
  <c r="J34" i="53"/>
  <c r="J33" i="53"/>
  <c r="J32" i="53"/>
  <c r="J31" i="53"/>
  <c r="J30" i="53"/>
  <c r="J29" i="53"/>
  <c r="J28" i="53"/>
  <c r="J27" i="53"/>
  <c r="J26" i="53"/>
  <c r="J25" i="53"/>
  <c r="J24" i="53"/>
  <c r="J23" i="53"/>
  <c r="J22" i="53"/>
  <c r="J21" i="53"/>
  <c r="J20" i="53"/>
  <c r="J19" i="53"/>
  <c r="J18" i="53"/>
  <c r="J17" i="53"/>
  <c r="J16" i="53"/>
  <c r="J15" i="53"/>
  <c r="J14" i="53"/>
  <c r="J13" i="53"/>
  <c r="J12" i="53"/>
  <c r="J11" i="53"/>
  <c r="B11" i="53"/>
  <c r="B12" i="53" s="1"/>
  <c r="B13" i="53" s="1"/>
  <c r="B14" i="53" s="1"/>
  <c r="B15" i="53" s="1"/>
  <c r="B16" i="53" s="1"/>
  <c r="B17" i="53" s="1"/>
  <c r="B18" i="53" s="1"/>
  <c r="B19" i="53" s="1"/>
  <c r="B20" i="53" s="1"/>
  <c r="B21" i="53" s="1"/>
  <c r="B22" i="53" s="1"/>
  <c r="B23" i="53" s="1"/>
  <c r="B24" i="53" s="1"/>
  <c r="B25" i="53" s="1"/>
  <c r="B26" i="53" s="1"/>
  <c r="B27" i="53" s="1"/>
  <c r="B28" i="53" s="1"/>
  <c r="B29" i="53" s="1"/>
  <c r="B30" i="53" s="1"/>
  <c r="B31" i="53" s="1"/>
  <c r="B32" i="53" s="1"/>
  <c r="B33" i="53" s="1"/>
  <c r="B34" i="53" s="1"/>
  <c r="B35" i="53" s="1"/>
  <c r="B36" i="53" s="1"/>
  <c r="B37" i="53" s="1"/>
  <c r="B38" i="53" s="1"/>
  <c r="B39" i="53" s="1"/>
  <c r="B40" i="53" s="1"/>
  <c r="B41" i="53" s="1"/>
  <c r="B42" i="53" s="1"/>
  <c r="B43" i="53" s="1"/>
  <c r="B44" i="53" s="1"/>
  <c r="B45" i="53" s="1"/>
  <c r="B46" i="53" s="1"/>
  <c r="B47" i="53" s="1"/>
  <c r="B48" i="53" s="1"/>
  <c r="B49" i="53" s="1"/>
  <c r="B50" i="53" s="1"/>
  <c r="B51" i="53" s="1"/>
  <c r="B52" i="53" s="1"/>
  <c r="B53" i="53" s="1"/>
  <c r="B54" i="53" s="1"/>
  <c r="B55" i="53" s="1"/>
  <c r="B56" i="53" s="1"/>
  <c r="B57" i="53" s="1"/>
  <c r="B58" i="53" s="1"/>
  <c r="J10" i="53"/>
  <c r="J59" i="53" s="1"/>
  <c r="B10" i="53"/>
  <c r="J9" i="53"/>
  <c r="V39" i="52"/>
  <c r="V25" i="52"/>
  <c r="V24" i="52"/>
  <c r="V23" i="52"/>
  <c r="V26" i="52" s="1"/>
  <c r="L62" i="53" s="1"/>
  <c r="M62" i="53" s="1"/>
  <c r="V15" i="52"/>
  <c r="AM9" i="52"/>
  <c r="AL9" i="52"/>
  <c r="AK9" i="52"/>
  <c r="AJ9" i="52"/>
  <c r="AI9" i="52"/>
  <c r="AH9" i="52"/>
  <c r="AG9" i="52"/>
  <c r="AF9" i="52"/>
  <c r="AE9" i="52"/>
  <c r="AD9" i="52"/>
  <c r="AC9" i="52"/>
  <c r="AB9" i="52"/>
  <c r="AA9" i="52"/>
  <c r="AA8" i="52"/>
  <c r="AA7" i="52"/>
  <c r="AA6" i="52"/>
  <c r="G18" i="51"/>
  <c r="F18" i="51"/>
  <c r="F3" i="51"/>
  <c r="K58" i="50"/>
  <c r="J58" i="50"/>
  <c r="I57" i="50"/>
  <c r="I56" i="50"/>
  <c r="I55" i="50"/>
  <c r="I54" i="50"/>
  <c r="I53" i="50"/>
  <c r="I52" i="50"/>
  <c r="I51" i="50"/>
  <c r="I50" i="50"/>
  <c r="I49" i="50"/>
  <c r="I48" i="50"/>
  <c r="I47" i="50"/>
  <c r="I46" i="50"/>
  <c r="I45" i="50"/>
  <c r="I44" i="50"/>
  <c r="I43" i="50"/>
  <c r="I42" i="50"/>
  <c r="I41" i="50"/>
  <c r="I40" i="50"/>
  <c r="I39" i="50"/>
  <c r="I38" i="50"/>
  <c r="I37" i="50"/>
  <c r="I36" i="50"/>
  <c r="I35" i="50"/>
  <c r="I34" i="50"/>
  <c r="I33" i="50"/>
  <c r="I32" i="50"/>
  <c r="I31" i="50"/>
  <c r="I30" i="50"/>
  <c r="I29" i="50"/>
  <c r="I28" i="50"/>
  <c r="I27" i="50"/>
  <c r="I26" i="50"/>
  <c r="I25" i="50"/>
  <c r="I24" i="50"/>
  <c r="I23" i="50"/>
  <c r="T23" i="41" s="1"/>
  <c r="I22" i="50"/>
  <c r="T22" i="41" s="1"/>
  <c r="I21" i="50"/>
  <c r="T21" i="41" s="1"/>
  <c r="I20" i="50"/>
  <c r="T20" i="41" s="1"/>
  <c r="I19" i="50"/>
  <c r="T19" i="41" s="1"/>
  <c r="I18" i="50"/>
  <c r="T18" i="41" s="1"/>
  <c r="I17" i="50"/>
  <c r="T17" i="41" s="1"/>
  <c r="I16" i="50"/>
  <c r="T16" i="41" s="1"/>
  <c r="I15" i="50"/>
  <c r="T15" i="41" s="1"/>
  <c r="I14" i="50"/>
  <c r="T14" i="41" s="1"/>
  <c r="I13" i="50"/>
  <c r="T13" i="41" s="1"/>
  <c r="I12" i="50"/>
  <c r="T12" i="41" s="1"/>
  <c r="I11" i="50"/>
  <c r="T11" i="41" s="1"/>
  <c r="I10" i="50"/>
  <c r="T10" i="41" s="1"/>
  <c r="B10" i="50"/>
  <c r="B11" i="50" s="1"/>
  <c r="B12" i="50" s="1"/>
  <c r="B13" i="50" s="1"/>
  <c r="B14" i="50" s="1"/>
  <c r="B15" i="50" s="1"/>
  <c r="B16" i="50" s="1"/>
  <c r="B17" i="50" s="1"/>
  <c r="B18" i="50" s="1"/>
  <c r="B19" i="50" s="1"/>
  <c r="B20" i="50" s="1"/>
  <c r="B21" i="50" s="1"/>
  <c r="B22" i="50" s="1"/>
  <c r="B23" i="50" s="1"/>
  <c r="B24" i="50" s="1"/>
  <c r="B25" i="50" s="1"/>
  <c r="B26" i="50" s="1"/>
  <c r="B27" i="50" s="1"/>
  <c r="B28" i="50" s="1"/>
  <c r="B29" i="50" s="1"/>
  <c r="B30" i="50" s="1"/>
  <c r="B31" i="50" s="1"/>
  <c r="B32" i="50" s="1"/>
  <c r="B33" i="50" s="1"/>
  <c r="B34" i="50" s="1"/>
  <c r="B35" i="50" s="1"/>
  <c r="B36" i="50" s="1"/>
  <c r="B37" i="50" s="1"/>
  <c r="B38" i="50" s="1"/>
  <c r="B39" i="50" s="1"/>
  <c r="B40" i="50" s="1"/>
  <c r="B41" i="50" s="1"/>
  <c r="B42" i="50" s="1"/>
  <c r="B43" i="50" s="1"/>
  <c r="B44" i="50" s="1"/>
  <c r="B45" i="50" s="1"/>
  <c r="B46" i="50" s="1"/>
  <c r="B47" i="50" s="1"/>
  <c r="B48" i="50" s="1"/>
  <c r="B49" i="50" s="1"/>
  <c r="B50" i="50" s="1"/>
  <c r="B51" i="50" s="1"/>
  <c r="B52" i="50" s="1"/>
  <c r="B53" i="50" s="1"/>
  <c r="B54" i="50" s="1"/>
  <c r="B55" i="50" s="1"/>
  <c r="B56" i="50" s="1"/>
  <c r="B57" i="50" s="1"/>
  <c r="I9" i="50"/>
  <c r="B9" i="50"/>
  <c r="I8" i="50"/>
  <c r="T8" i="41" s="1"/>
  <c r="V25" i="49"/>
  <c r="V21" i="49" s="1"/>
  <c r="V20" i="49" s="1"/>
  <c r="V15" i="49"/>
  <c r="K61" i="50" s="1"/>
  <c r="V14" i="49"/>
  <c r="V13" i="49"/>
  <c r="I58" i="50" l="1"/>
  <c r="K60" i="50" s="1"/>
  <c r="T9" i="41"/>
  <c r="V32" i="52"/>
  <c r="V31" i="52" s="1"/>
  <c r="V47" i="52" s="1"/>
  <c r="V50" i="52" s="1"/>
  <c r="M60" i="53"/>
  <c r="V35" i="49"/>
  <c r="K59" i="50" l="1"/>
  <c r="L59" i="50" s="1"/>
  <c r="V36" i="49"/>
  <c r="L61" i="50"/>
  <c r="R32" i="32" l="1"/>
  <c r="R31" i="32"/>
  <c r="P24" i="22"/>
  <c r="P23" i="22"/>
  <c r="Q33" i="7"/>
  <c r="Q32" i="7"/>
  <c r="X57" i="36"/>
  <c r="X10" i="36"/>
  <c r="X11" i="36"/>
  <c r="X12" i="36"/>
  <c r="X13" i="36"/>
  <c r="X14" i="36"/>
  <c r="X15" i="36"/>
  <c r="X16" i="36"/>
  <c r="X17" i="36"/>
  <c r="X18" i="36"/>
  <c r="X19" i="36"/>
  <c r="X20" i="36"/>
  <c r="X21" i="36"/>
  <c r="X22" i="36"/>
  <c r="X23" i="36"/>
  <c r="X24" i="36"/>
  <c r="X25" i="36"/>
  <c r="X26" i="36"/>
  <c r="X27" i="36"/>
  <c r="X28" i="36"/>
  <c r="X29" i="36"/>
  <c r="X30" i="36"/>
  <c r="X31" i="36"/>
  <c r="X32" i="36"/>
  <c r="X33" i="36"/>
  <c r="X34" i="36"/>
  <c r="X35" i="36"/>
  <c r="X36" i="36"/>
  <c r="X37" i="36"/>
  <c r="X38" i="36"/>
  <c r="X39" i="36"/>
  <c r="X40" i="36"/>
  <c r="X41" i="36"/>
  <c r="X42" i="36"/>
  <c r="X43" i="36"/>
  <c r="X44" i="36"/>
  <c r="X45" i="36"/>
  <c r="X46" i="36"/>
  <c r="X47" i="36"/>
  <c r="X48" i="36"/>
  <c r="X49" i="36"/>
  <c r="X50" i="36"/>
  <c r="X51" i="36"/>
  <c r="X52" i="36"/>
  <c r="X53" i="36"/>
  <c r="X54" i="36"/>
  <c r="X55" i="36"/>
  <c r="X56" i="36"/>
  <c r="X9" i="36"/>
  <c r="X8" i="36"/>
  <c r="U57" i="41" l="1"/>
  <c r="T58" i="41"/>
  <c r="X57" i="41"/>
  <c r="X10" i="41"/>
  <c r="X11" i="41"/>
  <c r="X12" i="41"/>
  <c r="X13" i="41"/>
  <c r="X14" i="41"/>
  <c r="X15" i="41"/>
  <c r="X16" i="41"/>
  <c r="X17" i="41"/>
  <c r="X18" i="41"/>
  <c r="X19" i="41"/>
  <c r="X20" i="41"/>
  <c r="X21" i="41"/>
  <c r="X22" i="41"/>
  <c r="X23" i="41"/>
  <c r="X24" i="41"/>
  <c r="X25" i="41"/>
  <c r="X26" i="41"/>
  <c r="X27" i="41"/>
  <c r="X28" i="41"/>
  <c r="X29" i="41"/>
  <c r="X30" i="41"/>
  <c r="X31" i="41"/>
  <c r="X32" i="41"/>
  <c r="X33" i="41"/>
  <c r="X34" i="41"/>
  <c r="X35" i="41"/>
  <c r="X36" i="41"/>
  <c r="X37" i="41"/>
  <c r="X38" i="41"/>
  <c r="X39" i="41"/>
  <c r="X40" i="41"/>
  <c r="X41" i="41"/>
  <c r="X42" i="41"/>
  <c r="X43" i="41"/>
  <c r="X44" i="41"/>
  <c r="X45" i="41"/>
  <c r="X46" i="41"/>
  <c r="X47" i="41"/>
  <c r="X48" i="41"/>
  <c r="X49" i="41"/>
  <c r="X50" i="41"/>
  <c r="X51" i="41"/>
  <c r="X52" i="41"/>
  <c r="X53" i="41"/>
  <c r="X54" i="41"/>
  <c r="X55" i="41"/>
  <c r="X56" i="41"/>
  <c r="X9" i="41"/>
  <c r="X8" i="41"/>
  <c r="X58" i="41" l="1"/>
  <c r="Q25" i="4" s="1"/>
  <c r="Q10" i="4"/>
  <c r="Q45" i="4" s="1"/>
  <c r="U10" i="36" l="1"/>
  <c r="Y10" i="36" s="1"/>
  <c r="U11" i="36"/>
  <c r="Y11" i="36" s="1"/>
  <c r="U12" i="36"/>
  <c r="Y12" i="36" s="1"/>
  <c r="U13" i="36"/>
  <c r="Y13" i="36" s="1"/>
  <c r="U14" i="36"/>
  <c r="Y14" i="36" s="1"/>
  <c r="U15" i="36"/>
  <c r="Y15" i="36" s="1"/>
  <c r="U16" i="36"/>
  <c r="Y16" i="36" s="1"/>
  <c r="U17" i="36"/>
  <c r="Y17" i="36" s="1"/>
  <c r="U18" i="36"/>
  <c r="Y18" i="36" s="1"/>
  <c r="U19" i="36"/>
  <c r="Y19" i="36" s="1"/>
  <c r="U20" i="36"/>
  <c r="Y20" i="36" s="1"/>
  <c r="U21" i="36"/>
  <c r="Y21" i="36" s="1"/>
  <c r="U22" i="36"/>
  <c r="Y22" i="36" s="1"/>
  <c r="U23" i="36"/>
  <c r="Y23" i="36" s="1"/>
  <c r="U24" i="36"/>
  <c r="Y24" i="36" s="1"/>
  <c r="U25" i="36"/>
  <c r="Y25" i="36" s="1"/>
  <c r="U26" i="36"/>
  <c r="Y26" i="36" s="1"/>
  <c r="U27" i="36"/>
  <c r="Y27" i="36" s="1"/>
  <c r="U28" i="36"/>
  <c r="Y28" i="36" s="1"/>
  <c r="U29" i="36"/>
  <c r="Y29" i="36" s="1"/>
  <c r="U30" i="36"/>
  <c r="Y30" i="36" s="1"/>
  <c r="U31" i="36"/>
  <c r="Y31" i="36" s="1"/>
  <c r="U32" i="36"/>
  <c r="Y32" i="36" s="1"/>
  <c r="U33" i="36"/>
  <c r="Y33" i="36" s="1"/>
  <c r="U34" i="36"/>
  <c r="Y34" i="36" s="1"/>
  <c r="U35" i="36"/>
  <c r="Y35" i="36" s="1"/>
  <c r="U36" i="36"/>
  <c r="Y36" i="36" s="1"/>
  <c r="U37" i="36"/>
  <c r="Y37" i="36" s="1"/>
  <c r="U38" i="36"/>
  <c r="Y38" i="36" s="1"/>
  <c r="U39" i="36"/>
  <c r="Y39" i="36" s="1"/>
  <c r="U40" i="36"/>
  <c r="Y40" i="36" s="1"/>
  <c r="U41" i="36"/>
  <c r="Y41" i="36" s="1"/>
  <c r="U42" i="36"/>
  <c r="Y42" i="36" s="1"/>
  <c r="U43" i="36"/>
  <c r="Y43" i="36" s="1"/>
  <c r="U44" i="36"/>
  <c r="Y44" i="36" s="1"/>
  <c r="U45" i="36"/>
  <c r="Y45" i="36" s="1"/>
  <c r="U46" i="36"/>
  <c r="Y46" i="36" s="1"/>
  <c r="U47" i="36"/>
  <c r="Y47" i="36" s="1"/>
  <c r="U48" i="36"/>
  <c r="Y48" i="36" s="1"/>
  <c r="U49" i="36"/>
  <c r="Y49" i="36" s="1"/>
  <c r="U50" i="36"/>
  <c r="Y50" i="36" s="1"/>
  <c r="U51" i="36"/>
  <c r="Y51" i="36" s="1"/>
  <c r="U52" i="36"/>
  <c r="Y52" i="36" s="1"/>
  <c r="U53" i="36"/>
  <c r="Y53" i="36" s="1"/>
  <c r="U54" i="36"/>
  <c r="Y54" i="36" s="1"/>
  <c r="U55" i="36"/>
  <c r="Y55" i="36" s="1"/>
  <c r="U56" i="36"/>
  <c r="Y56" i="36" s="1"/>
  <c r="U57" i="36"/>
  <c r="Y57" i="36" s="1"/>
  <c r="U9" i="36"/>
  <c r="Y9" i="36" s="1"/>
  <c r="U8" i="36"/>
  <c r="Y8" i="36" s="1"/>
  <c r="U10" i="41"/>
  <c r="U11" i="41"/>
  <c r="U12" i="41"/>
  <c r="U13" i="41"/>
  <c r="U14" i="41"/>
  <c r="U15" i="41"/>
  <c r="U16" i="41"/>
  <c r="U17" i="41"/>
  <c r="U18" i="41"/>
  <c r="U19" i="41"/>
  <c r="U20" i="41"/>
  <c r="U21" i="41"/>
  <c r="U22" i="41"/>
  <c r="U23" i="41"/>
  <c r="U24" i="41"/>
  <c r="U25" i="41"/>
  <c r="U26" i="41"/>
  <c r="U27" i="41"/>
  <c r="U28" i="41"/>
  <c r="U29" i="41"/>
  <c r="U30" i="41"/>
  <c r="U31" i="41"/>
  <c r="U32" i="41"/>
  <c r="U33" i="41"/>
  <c r="U34" i="41"/>
  <c r="U35" i="41"/>
  <c r="U36" i="41"/>
  <c r="U37" i="41"/>
  <c r="U38" i="41"/>
  <c r="U39" i="41"/>
  <c r="U40" i="41"/>
  <c r="U41" i="41"/>
  <c r="U42" i="41"/>
  <c r="U43" i="41"/>
  <c r="U44" i="41"/>
  <c r="U45" i="41"/>
  <c r="U46" i="41"/>
  <c r="U47" i="41"/>
  <c r="U48" i="41"/>
  <c r="U49" i="41"/>
  <c r="U50" i="41"/>
  <c r="U51" i="41"/>
  <c r="U52" i="41"/>
  <c r="U53" i="41"/>
  <c r="U54" i="41"/>
  <c r="U55" i="41"/>
  <c r="U56" i="41"/>
  <c r="U9" i="41"/>
  <c r="U8" i="41"/>
  <c r="F11" i="44" l="1"/>
  <c r="M11" i="44"/>
  <c r="B13" i="44"/>
  <c r="D5" i="48"/>
  <c r="H20" i="48"/>
  <c r="H19" i="48"/>
  <c r="H18" i="48"/>
  <c r="H17" i="48"/>
  <c r="G14" i="48"/>
  <c r="H14" i="48" s="1"/>
  <c r="G11" i="48"/>
  <c r="H11" i="48" s="1"/>
  <c r="G10" i="48"/>
  <c r="H10" i="48" s="1"/>
  <c r="N21" i="44" l="1"/>
  <c r="N20" i="44"/>
  <c r="J21" i="44"/>
  <c r="J20" i="44"/>
  <c r="I11" i="44"/>
  <c r="K11" i="44"/>
  <c r="B8" i="44"/>
  <c r="R15" i="47"/>
  <c r="P52" i="22"/>
  <c r="Q27" i="29"/>
  <c r="Q49" i="4"/>
  <c r="V7" i="13"/>
  <c r="V7" i="29"/>
  <c r="U11" i="28"/>
  <c r="U9" i="28"/>
  <c r="I54" i="47"/>
  <c r="H54" i="47"/>
  <c r="G54" i="47"/>
  <c r="F54" i="47"/>
  <c r="R54" i="47" s="1"/>
  <c r="I53" i="47"/>
  <c r="H53" i="47"/>
  <c r="G53" i="47"/>
  <c r="F53" i="47"/>
  <c r="I52" i="47"/>
  <c r="H52" i="47"/>
  <c r="G52" i="47"/>
  <c r="F52" i="47"/>
  <c r="R51" i="47"/>
  <c r="I51" i="47"/>
  <c r="H51" i="47"/>
  <c r="G51" i="47"/>
  <c r="F51" i="47"/>
  <c r="I50" i="47"/>
  <c r="H50" i="47"/>
  <c r="G50" i="47"/>
  <c r="G55" i="47" s="1"/>
  <c r="F50" i="47"/>
  <c r="I49" i="47"/>
  <c r="H49" i="47"/>
  <c r="G49" i="47"/>
  <c r="F49" i="47"/>
  <c r="R49" i="47" s="1"/>
  <c r="I48" i="47"/>
  <c r="H48" i="47"/>
  <c r="G48" i="47"/>
  <c r="F48" i="47"/>
  <c r="R48" i="47" s="1"/>
  <c r="B46" i="47"/>
  <c r="AA45" i="47"/>
  <c r="F14" i="48" s="1"/>
  <c r="I40" i="47"/>
  <c r="H40" i="47"/>
  <c r="G40" i="47"/>
  <c r="F40" i="47"/>
  <c r="Q36" i="47"/>
  <c r="M36" i="47"/>
  <c r="N35" i="47"/>
  <c r="J35" i="47"/>
  <c r="B31" i="47"/>
  <c r="F27" i="47"/>
  <c r="Q26" i="47"/>
  <c r="Q39" i="47" s="1"/>
  <c r="P26" i="47"/>
  <c r="P39" i="47" s="1"/>
  <c r="O26" i="47"/>
  <c r="O39" i="47" s="1"/>
  <c r="N26" i="47"/>
  <c r="N39" i="47" s="1"/>
  <c r="M26" i="47"/>
  <c r="M39" i="47" s="1"/>
  <c r="L26" i="47"/>
  <c r="L39" i="47" s="1"/>
  <c r="K26" i="47"/>
  <c r="K39" i="47" s="1"/>
  <c r="J26" i="47"/>
  <c r="J39" i="47" s="1"/>
  <c r="I26" i="47"/>
  <c r="H26" i="47"/>
  <c r="G26" i="47"/>
  <c r="R25" i="47"/>
  <c r="Q24" i="47"/>
  <c r="Q38" i="47" s="1"/>
  <c r="P24" i="47"/>
  <c r="P38" i="47" s="1"/>
  <c r="O24" i="47"/>
  <c r="O38" i="47" s="1"/>
  <c r="N24" i="47"/>
  <c r="N38" i="47" s="1"/>
  <c r="M24" i="47"/>
  <c r="M38" i="47" s="1"/>
  <c r="L24" i="47"/>
  <c r="L38" i="47" s="1"/>
  <c r="K24" i="47"/>
  <c r="K38" i="47" s="1"/>
  <c r="J24" i="47"/>
  <c r="J38" i="47" s="1"/>
  <c r="I24" i="47"/>
  <c r="H24" i="47"/>
  <c r="G24" i="47"/>
  <c r="R23" i="47"/>
  <c r="Q22" i="47"/>
  <c r="P22" i="47"/>
  <c r="O22" i="47"/>
  <c r="N22" i="47"/>
  <c r="M22" i="47"/>
  <c r="L22" i="47"/>
  <c r="K22" i="47"/>
  <c r="J22" i="47"/>
  <c r="I22" i="47"/>
  <c r="H22" i="47"/>
  <c r="G22" i="47"/>
  <c r="R21" i="47"/>
  <c r="Q20" i="47"/>
  <c r="P20" i="47"/>
  <c r="P36" i="47" s="1"/>
  <c r="O20" i="47"/>
  <c r="O36" i="47" s="1"/>
  <c r="N20" i="47"/>
  <c r="N36" i="47" s="1"/>
  <c r="M20" i="47"/>
  <c r="L20" i="47"/>
  <c r="L36" i="47" s="1"/>
  <c r="K20" i="47"/>
  <c r="K36" i="47" s="1"/>
  <c r="J20" i="47"/>
  <c r="J36" i="47" s="1"/>
  <c r="I20" i="47"/>
  <c r="H20" i="47"/>
  <c r="G20" i="47"/>
  <c r="R19" i="47"/>
  <c r="Q18" i="47"/>
  <c r="Q35" i="47" s="1"/>
  <c r="P18" i="47"/>
  <c r="P35" i="47" s="1"/>
  <c r="O18" i="47"/>
  <c r="O35" i="47" s="1"/>
  <c r="N18" i="47"/>
  <c r="M18" i="47"/>
  <c r="M35" i="47" s="1"/>
  <c r="L18" i="47"/>
  <c r="L35" i="47" s="1"/>
  <c r="K18" i="47"/>
  <c r="K35" i="47" s="1"/>
  <c r="J18" i="47"/>
  <c r="I18" i="47"/>
  <c r="H18" i="47"/>
  <c r="G18" i="47"/>
  <c r="R17" i="47"/>
  <c r="Q16" i="47"/>
  <c r="Q34" i="47" s="1"/>
  <c r="P16" i="47"/>
  <c r="P34" i="47" s="1"/>
  <c r="O16" i="47"/>
  <c r="O34" i="47" s="1"/>
  <c r="N16" i="47"/>
  <c r="N34" i="47" s="1"/>
  <c r="M16" i="47"/>
  <c r="M34" i="47" s="1"/>
  <c r="L16" i="47"/>
  <c r="L34" i="47" s="1"/>
  <c r="K16" i="47"/>
  <c r="K34" i="47" s="1"/>
  <c r="J16" i="47"/>
  <c r="J34" i="47" s="1"/>
  <c r="I16" i="47"/>
  <c r="H16" i="47"/>
  <c r="G16" i="47"/>
  <c r="Q14" i="47"/>
  <c r="Q33" i="47" s="1"/>
  <c r="P14" i="47"/>
  <c r="P33" i="47" s="1"/>
  <c r="O14" i="47"/>
  <c r="O33" i="47" s="1"/>
  <c r="N14" i="47"/>
  <c r="N33" i="47" s="1"/>
  <c r="M14" i="47"/>
  <c r="M33" i="47" s="1"/>
  <c r="L14" i="47"/>
  <c r="L33" i="47" s="1"/>
  <c r="K14" i="47"/>
  <c r="K33" i="47" s="1"/>
  <c r="J14" i="47"/>
  <c r="J33" i="47" s="1"/>
  <c r="I14" i="47"/>
  <c r="H14" i="47"/>
  <c r="G14" i="47"/>
  <c r="R13" i="47"/>
  <c r="B11" i="47"/>
  <c r="A10" i="47"/>
  <c r="R8" i="47"/>
  <c r="G36" i="28" s="1"/>
  <c r="R35" i="32"/>
  <c r="R34" i="32"/>
  <c r="R30" i="32"/>
  <c r="R29" i="32" s="1"/>
  <c r="P22" i="22"/>
  <c r="Q27" i="7"/>
  <c r="A41" i="36"/>
  <c r="A39" i="36"/>
  <c r="N39" i="36"/>
  <c r="P39" i="36"/>
  <c r="A40" i="36"/>
  <c r="N40" i="36"/>
  <c r="P40" i="36"/>
  <c r="N18" i="36"/>
  <c r="P18" i="36" s="1"/>
  <c r="N19" i="36"/>
  <c r="P19" i="36" s="1"/>
  <c r="N20" i="36"/>
  <c r="P20" i="36"/>
  <c r="N21" i="36"/>
  <c r="P21" i="36" s="1"/>
  <c r="N22" i="36"/>
  <c r="P22" i="36" s="1"/>
  <c r="N23" i="36"/>
  <c r="P23" i="36" s="1"/>
  <c r="N24" i="36"/>
  <c r="P24" i="36"/>
  <c r="N25" i="36"/>
  <c r="P25" i="36" s="1"/>
  <c r="N26" i="36"/>
  <c r="P26" i="36" s="1"/>
  <c r="N27" i="36"/>
  <c r="P27" i="36" s="1"/>
  <c r="N28" i="36"/>
  <c r="P28" i="36"/>
  <c r="N29" i="36"/>
  <c r="P29" i="36" s="1"/>
  <c r="N30" i="36"/>
  <c r="P30" i="36" s="1"/>
  <c r="N31" i="36"/>
  <c r="P31" i="36" s="1"/>
  <c r="N32" i="36"/>
  <c r="P32" i="36"/>
  <c r="N33" i="36"/>
  <c r="P33" i="36" s="1"/>
  <c r="N34" i="36"/>
  <c r="P34" i="36" s="1"/>
  <c r="N35" i="36"/>
  <c r="P35" i="36" s="1"/>
  <c r="P15" i="22"/>
  <c r="H55" i="47" l="1"/>
  <c r="F55" i="47"/>
  <c r="R53" i="47"/>
  <c r="I55" i="47"/>
  <c r="M20" i="13"/>
  <c r="R27" i="47"/>
  <c r="R33" i="47"/>
  <c r="R34" i="47"/>
  <c r="Y13" i="47" s="1"/>
  <c r="R36" i="47"/>
  <c r="Y15" i="47" s="1"/>
  <c r="AE15" i="47" s="1"/>
  <c r="R38" i="47"/>
  <c r="Y16" i="47" s="1"/>
  <c r="T22" i="13" s="1"/>
  <c r="R39" i="47"/>
  <c r="Y17" i="47" s="1"/>
  <c r="AA22" i="13" s="1"/>
  <c r="R35" i="47"/>
  <c r="Y14" i="47" s="1"/>
  <c r="AE14" i="47" s="1"/>
  <c r="R50" i="47"/>
  <c r="R55" i="47" l="1"/>
  <c r="AE16" i="47"/>
  <c r="W43" i="47"/>
  <c r="W42" i="47"/>
  <c r="AJ42" i="47" s="1"/>
  <c r="W44" i="47"/>
  <c r="AE17" i="47"/>
  <c r="R40" i="47"/>
  <c r="Y12" i="47"/>
  <c r="AJ44" i="47" l="1"/>
  <c r="F13" i="48"/>
  <c r="G13" i="48" s="1"/>
  <c r="H13" i="48" s="1"/>
  <c r="AJ43" i="47"/>
  <c r="F12" i="48"/>
  <c r="G12" i="48" s="1"/>
  <c r="H12" i="48" s="1"/>
  <c r="Y18" i="47"/>
  <c r="W41" i="47"/>
  <c r="H16" i="48" l="1"/>
  <c r="H22" i="48" s="1"/>
  <c r="H23" i="48" s="1"/>
  <c r="G26" i="48" s="1"/>
  <c r="H26" i="48" s="1"/>
  <c r="AJ41" i="47"/>
  <c r="AJ45" i="47" s="1"/>
  <c r="W45" i="47"/>
  <c r="AA77" i="13" l="1"/>
  <c r="G27" i="48"/>
  <c r="H27" i="48" s="1"/>
  <c r="AA79" i="13" s="1"/>
  <c r="V12" i="22" s="1"/>
  <c r="H30" i="48"/>
  <c r="AA78" i="13"/>
  <c r="R12" i="22" s="1"/>
  <c r="C8" i="46"/>
  <c r="C7" i="46"/>
  <c r="C10" i="46"/>
  <c r="O13" i="46"/>
  <c r="N13" i="46"/>
  <c r="M13" i="46"/>
  <c r="L13" i="46"/>
  <c r="K13" i="46"/>
  <c r="J13" i="46"/>
  <c r="I13" i="46"/>
  <c r="H13" i="46"/>
  <c r="G13" i="46"/>
  <c r="H31" i="48" l="1"/>
  <c r="H32" i="48" s="1"/>
  <c r="P13" i="22" s="1"/>
  <c r="C6" i="46"/>
  <c r="N48" i="41" l="1"/>
  <c r="O48" i="41" s="1"/>
  <c r="P48" i="41"/>
  <c r="Y48" i="41" s="1"/>
  <c r="N49" i="41"/>
  <c r="O49" i="41" s="1"/>
  <c r="P49" i="41"/>
  <c r="Y49" i="41" s="1"/>
  <c r="N50" i="41"/>
  <c r="N36" i="41"/>
  <c r="O36" i="41" s="1"/>
  <c r="P36" i="41" s="1"/>
  <c r="Y36" i="41" s="1"/>
  <c r="N37" i="41"/>
  <c r="O37" i="41" s="1"/>
  <c r="N38" i="41"/>
  <c r="N39" i="41"/>
  <c r="N40" i="41"/>
  <c r="N41" i="41"/>
  <c r="O41" i="41" s="1"/>
  <c r="P41" i="41" s="1"/>
  <c r="Y41" i="41" s="1"/>
  <c r="N42" i="41"/>
  <c r="N43" i="41"/>
  <c r="N44" i="41"/>
  <c r="O50" i="41" l="1"/>
  <c r="P50" i="41" s="1"/>
  <c r="Y50" i="41" s="1"/>
  <c r="O43" i="41"/>
  <c r="P43" i="41" s="1"/>
  <c r="Y43" i="41" s="1"/>
  <c r="O40" i="41"/>
  <c r="P40" i="41" s="1"/>
  <c r="Y40" i="41" s="1"/>
  <c r="O42" i="41"/>
  <c r="P42" i="41" s="1"/>
  <c r="Y42" i="41" s="1"/>
  <c r="O39" i="41"/>
  <c r="P39" i="41" s="1"/>
  <c r="Y39" i="41" s="1"/>
  <c r="O38" i="41"/>
  <c r="P38" i="41" s="1"/>
  <c r="Y38" i="41" s="1"/>
  <c r="O44" i="41"/>
  <c r="P44" i="41" s="1"/>
  <c r="Y44" i="41" s="1"/>
  <c r="P37" i="41"/>
  <c r="Y37" i="41" s="1"/>
  <c r="N30" i="41" l="1"/>
  <c r="N31" i="41"/>
  <c r="N32" i="41"/>
  <c r="N33" i="41"/>
  <c r="N34" i="41"/>
  <c r="N35" i="41"/>
  <c r="N45" i="41"/>
  <c r="N46" i="41"/>
  <c r="O46" i="41" s="1"/>
  <c r="N47" i="41"/>
  <c r="N51" i="41"/>
  <c r="O51" i="41" l="1"/>
  <c r="P51" i="41" s="1"/>
  <c r="Y51" i="41" s="1"/>
  <c r="O47" i="41"/>
  <c r="P47" i="41" s="1"/>
  <c r="Y47" i="41" s="1"/>
  <c r="O45" i="41"/>
  <c r="P45" i="41" s="1"/>
  <c r="Y45" i="41" s="1"/>
  <c r="O35" i="41"/>
  <c r="P35" i="41" s="1"/>
  <c r="Y35" i="41" s="1"/>
  <c r="P46" i="41"/>
  <c r="Y46" i="41" s="1"/>
  <c r="O34" i="41"/>
  <c r="P34" i="41" s="1"/>
  <c r="Y34" i="41" s="1"/>
  <c r="V40" i="44"/>
  <c r="V38" i="44"/>
  <c r="N40" i="44"/>
  <c r="N38" i="44"/>
  <c r="F8" i="44"/>
  <c r="R36" i="44"/>
  <c r="R35" i="44"/>
  <c r="U12" i="13" l="1"/>
  <c r="U10" i="13"/>
  <c r="AJ10" i="13" s="1"/>
  <c r="U9" i="13"/>
  <c r="U8" i="13"/>
  <c r="AE74" i="13" l="1"/>
  <c r="AE70" i="13"/>
  <c r="AE62" i="13"/>
  <c r="AE73" i="13"/>
  <c r="AE65" i="13"/>
  <c r="AE61" i="13"/>
  <c r="AE63" i="13"/>
  <c r="AE72" i="13"/>
  <c r="AE64" i="13"/>
  <c r="AE71" i="13"/>
  <c r="H77" i="28"/>
  <c r="Y75" i="28"/>
  <c r="W75" i="28" s="1"/>
  <c r="Y74" i="28"/>
  <c r="W74" i="28" s="1"/>
  <c r="Y73" i="28"/>
  <c r="W73" i="28" s="1"/>
  <c r="Y72" i="28"/>
  <c r="W72" i="28"/>
  <c r="Y71" i="28"/>
  <c r="W71" i="28" s="1"/>
  <c r="Y70" i="28"/>
  <c r="W70" i="28" s="1"/>
  <c r="Y69" i="28"/>
  <c r="W69" i="28" s="1"/>
  <c r="Y68" i="28"/>
  <c r="W68" i="28" s="1"/>
  <c r="Y67" i="28"/>
  <c r="W67" i="28" s="1"/>
  <c r="Y66" i="28"/>
  <c r="W66" i="28" s="1"/>
  <c r="Y65" i="28"/>
  <c r="W65" i="28" s="1"/>
  <c r="Y64" i="28"/>
  <c r="W64" i="28"/>
  <c r="Y63" i="28"/>
  <c r="W63" i="28" s="1"/>
  <c r="Y62" i="28"/>
  <c r="W62" i="28" s="1"/>
  <c r="Y61" i="28"/>
  <c r="W61" i="28" s="1"/>
  <c r="Y60" i="28"/>
  <c r="W60" i="28" s="1"/>
  <c r="Y59" i="28"/>
  <c r="W59" i="28" s="1"/>
  <c r="Y58" i="28"/>
  <c r="W58" i="28" s="1"/>
  <c r="Y57" i="28"/>
  <c r="W57" i="28" s="1"/>
  <c r="Y56" i="28"/>
  <c r="W56" i="28"/>
  <c r="Y55" i="28"/>
  <c r="W55" i="28" s="1"/>
  <c r="Y54" i="28"/>
  <c r="W54" i="28"/>
  <c r="Y53" i="28"/>
  <c r="W53" i="28" s="1"/>
  <c r="Y52" i="28"/>
  <c r="W52" i="28"/>
  <c r="Y51" i="28"/>
  <c r="W51" i="28" s="1"/>
  <c r="Y50" i="28"/>
  <c r="W50" i="28"/>
  <c r="Y49" i="28"/>
  <c r="W49" i="28" s="1"/>
  <c r="Y48" i="28"/>
  <c r="W48" i="28"/>
  <c r="Y47" i="28"/>
  <c r="W47" i="28" s="1"/>
  <c r="Y46" i="28"/>
  <c r="W46" i="28"/>
  <c r="Y45" i="28"/>
  <c r="W45" i="28" s="1"/>
  <c r="Y44" i="28"/>
  <c r="W44" i="28" s="1"/>
  <c r="Y43" i="28"/>
  <c r="W43" i="28" s="1"/>
  <c r="Y42" i="28"/>
  <c r="W42" i="28" s="1"/>
  <c r="Y41" i="28"/>
  <c r="W41" i="28" s="1"/>
  <c r="Y40" i="28"/>
  <c r="W40" i="28" s="1"/>
  <c r="Y77" i="28" l="1"/>
  <c r="W77" i="28" s="1"/>
  <c r="P78" i="28" s="1"/>
  <c r="M42" i="44"/>
  <c r="C43" i="44"/>
  <c r="C37" i="44"/>
  <c r="N43" i="44" l="1"/>
  <c r="N37" i="44"/>
  <c r="N36" i="44"/>
  <c r="N35" i="44"/>
  <c r="N34" i="44"/>
  <c r="N33" i="44"/>
  <c r="N32" i="44"/>
  <c r="N30" i="44"/>
  <c r="N31" i="44"/>
  <c r="N29" i="44"/>
  <c r="Q8" i="44" l="1"/>
  <c r="H18" i="37" l="1"/>
  <c r="G18" i="37"/>
  <c r="F18" i="37"/>
  <c r="E18" i="37"/>
  <c r="O45" i="33"/>
  <c r="AE43" i="33"/>
  <c r="O43" i="33"/>
  <c r="AP42" i="33"/>
  <c r="Z42" i="33"/>
  <c r="AP41" i="33"/>
  <c r="Z41" i="33"/>
  <c r="AP40" i="33"/>
  <c r="Z40" i="33"/>
  <c r="AP39" i="33"/>
  <c r="Z39" i="33"/>
  <c r="AP38" i="33"/>
  <c r="Z38" i="33"/>
  <c r="AP37" i="33"/>
  <c r="Z37" i="33"/>
  <c r="AP36" i="33"/>
  <c r="Z36" i="33"/>
  <c r="AP35" i="33"/>
  <c r="Z35" i="33"/>
  <c r="AP34" i="33"/>
  <c r="Z34" i="33"/>
  <c r="AP33" i="33"/>
  <c r="Z33" i="33"/>
  <c r="AP32" i="33"/>
  <c r="AP31" i="33"/>
  <c r="AP30" i="33"/>
  <c r="AP29" i="33"/>
  <c r="O24" i="33"/>
  <c r="AE22" i="33"/>
  <c r="O22" i="33"/>
  <c r="AP21" i="33"/>
  <c r="Z21" i="33"/>
  <c r="AP20" i="33"/>
  <c r="Z20" i="33"/>
  <c r="AP19" i="33"/>
  <c r="Z19" i="33"/>
  <c r="AP18" i="33"/>
  <c r="Z18" i="33"/>
  <c r="AP17" i="33"/>
  <c r="Z17" i="33"/>
  <c r="AP16" i="33"/>
  <c r="Z16" i="33"/>
  <c r="AP15" i="33"/>
  <c r="Z15" i="33"/>
  <c r="AP14" i="33"/>
  <c r="Z14" i="33"/>
  <c r="AP13" i="33"/>
  <c r="Z13" i="33"/>
  <c r="AP12" i="33"/>
  <c r="Z12" i="33"/>
  <c r="AP11" i="33"/>
  <c r="Z11" i="33"/>
  <c r="AP10" i="33"/>
  <c r="Z10" i="33"/>
  <c r="AP9" i="33"/>
  <c r="Z9" i="33"/>
  <c r="AP8" i="33"/>
  <c r="Z8" i="33"/>
  <c r="AP7" i="33"/>
  <c r="Z7" i="33"/>
  <c r="R48" i="32"/>
  <c r="R51" i="32" s="1"/>
  <c r="R33" i="32"/>
  <c r="R28" i="32" s="1"/>
  <c r="R13" i="32"/>
  <c r="AH7" i="32"/>
  <c r="AG7" i="32"/>
  <c r="AF7" i="32"/>
  <c r="AE7" i="32"/>
  <c r="AD7" i="32"/>
  <c r="AC7" i="32"/>
  <c r="AB7" i="32"/>
  <c r="AA7" i="32"/>
  <c r="Z7" i="32"/>
  <c r="Y7" i="32"/>
  <c r="X7" i="32"/>
  <c r="W7" i="32"/>
  <c r="V7" i="32"/>
  <c r="V6" i="32"/>
  <c r="V5" i="32"/>
  <c r="R41" i="32" s="1"/>
  <c r="V4" i="32"/>
  <c r="H18" i="24"/>
  <c r="G18" i="24"/>
  <c r="F18" i="24"/>
  <c r="E18" i="24"/>
  <c r="AE43" i="23"/>
  <c r="AP42" i="23"/>
  <c r="Z42" i="23"/>
  <c r="AP41" i="23"/>
  <c r="Z41" i="23"/>
  <c r="AP40" i="23"/>
  <c r="Z40" i="23"/>
  <c r="AP39" i="23"/>
  <c r="Z39" i="23"/>
  <c r="AP38" i="23"/>
  <c r="Z38" i="23"/>
  <c r="AP37" i="23"/>
  <c r="Z37" i="23"/>
  <c r="AP36" i="23"/>
  <c r="Z36" i="23"/>
  <c r="AP35" i="23"/>
  <c r="Z35" i="23"/>
  <c r="AP34" i="23"/>
  <c r="Z34" i="23"/>
  <c r="AP33" i="23"/>
  <c r="Z33" i="23"/>
  <c r="O43" i="23" s="1"/>
  <c r="O45" i="23" s="1"/>
  <c r="AP32" i="23"/>
  <c r="Z32" i="23"/>
  <c r="AP31" i="23"/>
  <c r="Z31" i="23"/>
  <c r="AP30" i="23"/>
  <c r="AP29" i="23"/>
  <c r="Z29" i="23"/>
  <c r="AE22" i="23"/>
  <c r="AP21" i="23"/>
  <c r="Z21" i="23"/>
  <c r="AP20" i="23"/>
  <c r="Z20" i="23"/>
  <c r="AP19" i="23"/>
  <c r="Z19" i="23"/>
  <c r="AP18" i="23"/>
  <c r="Z18" i="23"/>
  <c r="AP17" i="23"/>
  <c r="Z17" i="23"/>
  <c r="AP16" i="23"/>
  <c r="Z16" i="23"/>
  <c r="AP15" i="23"/>
  <c r="Z15" i="23"/>
  <c r="AP14" i="23"/>
  <c r="Z14" i="23"/>
  <c r="AP13" i="23"/>
  <c r="Z13" i="23"/>
  <c r="AP12" i="23"/>
  <c r="Z12" i="23"/>
  <c r="O22" i="23" s="1"/>
  <c r="O24" i="23" s="1"/>
  <c r="AP11" i="23"/>
  <c r="Z11" i="23"/>
  <c r="AP10" i="23"/>
  <c r="Z10" i="23"/>
  <c r="AP9" i="23"/>
  <c r="Z9" i="23"/>
  <c r="AP8" i="23"/>
  <c r="Z8" i="23"/>
  <c r="AP7" i="23"/>
  <c r="Z7" i="23"/>
  <c r="P46" i="22"/>
  <c r="P45" i="22"/>
  <c r="P44" i="22"/>
  <c r="P41" i="22"/>
  <c r="P40" i="22"/>
  <c r="AG8" i="22"/>
  <c r="AF8" i="22"/>
  <c r="AE8" i="22"/>
  <c r="AD8" i="22"/>
  <c r="AC8" i="22"/>
  <c r="AB8" i="22"/>
  <c r="AA8" i="22"/>
  <c r="Z8" i="22"/>
  <c r="Y8" i="22"/>
  <c r="X8" i="22"/>
  <c r="W8" i="22"/>
  <c r="V8" i="22"/>
  <c r="U8" i="22"/>
  <c r="U7" i="22"/>
  <c r="U6" i="22"/>
  <c r="P32" i="22" s="1"/>
  <c r="U5" i="22"/>
  <c r="H18" i="40"/>
  <c r="G18" i="40"/>
  <c r="F18" i="40"/>
  <c r="E18" i="40"/>
  <c r="Y59" i="36"/>
  <c r="W58" i="36"/>
  <c r="V58" i="36"/>
  <c r="Q31" i="7" s="1"/>
  <c r="S58" i="36"/>
  <c r="R58" i="36"/>
  <c r="Q58" i="36"/>
  <c r="O58" i="36"/>
  <c r="M58" i="36"/>
  <c r="L58" i="36"/>
  <c r="K58" i="36"/>
  <c r="N57" i="36"/>
  <c r="P57" i="36" s="1"/>
  <c r="N56" i="36"/>
  <c r="P56" i="36" s="1"/>
  <c r="N55" i="36"/>
  <c r="P55" i="36" s="1"/>
  <c r="N54" i="36"/>
  <c r="P54" i="36" s="1"/>
  <c r="N53" i="36"/>
  <c r="P53" i="36" s="1"/>
  <c r="P52" i="36"/>
  <c r="N52" i="36"/>
  <c r="N51" i="36"/>
  <c r="P51" i="36" s="1"/>
  <c r="N50" i="36"/>
  <c r="P50" i="36" s="1"/>
  <c r="N49" i="36"/>
  <c r="P49" i="36" s="1"/>
  <c r="N48" i="36"/>
  <c r="P48" i="36" s="1"/>
  <c r="N47" i="36"/>
  <c r="P47" i="36" s="1"/>
  <c r="N46" i="36"/>
  <c r="P46" i="36" s="1"/>
  <c r="N45" i="36"/>
  <c r="P45" i="36" s="1"/>
  <c r="P44" i="36"/>
  <c r="N44" i="36"/>
  <c r="N43" i="36"/>
  <c r="P43" i="36" s="1"/>
  <c r="N42" i="36"/>
  <c r="P42" i="36" s="1"/>
  <c r="N41" i="36"/>
  <c r="P41" i="36" s="1"/>
  <c r="N38" i="36"/>
  <c r="P38" i="36" s="1"/>
  <c r="N37" i="36"/>
  <c r="P37" i="36" s="1"/>
  <c r="N36" i="36"/>
  <c r="P36" i="36" s="1"/>
  <c r="N17" i="36"/>
  <c r="P17" i="36" s="1"/>
  <c r="P16" i="36"/>
  <c r="N16" i="36"/>
  <c r="N15" i="36"/>
  <c r="P15" i="36" s="1"/>
  <c r="N14" i="36"/>
  <c r="P14" i="36" s="1"/>
  <c r="N13" i="36"/>
  <c r="P13" i="36" s="1"/>
  <c r="P12" i="36"/>
  <c r="N12" i="36"/>
  <c r="N11" i="36"/>
  <c r="P11" i="36" s="1"/>
  <c r="N10" i="36"/>
  <c r="P10" i="36" s="1"/>
  <c r="A10" i="36"/>
  <c r="A11" i="36" s="1"/>
  <c r="A12" i="36" s="1"/>
  <c r="A13" i="36" s="1"/>
  <c r="A14" i="36" s="1"/>
  <c r="A15" i="36" s="1"/>
  <c r="A16" i="36" s="1"/>
  <c r="A17" i="36" s="1"/>
  <c r="N9" i="36"/>
  <c r="P9" i="36" s="1"/>
  <c r="A9" i="36"/>
  <c r="P8" i="36"/>
  <c r="N8" i="36"/>
  <c r="Q36" i="7"/>
  <c r="Q13" i="7"/>
  <c r="AH7" i="7"/>
  <c r="AG7" i="7"/>
  <c r="AF7" i="7"/>
  <c r="AE7" i="7"/>
  <c r="AD7" i="7"/>
  <c r="AC7" i="7"/>
  <c r="AB7" i="7"/>
  <c r="AA7" i="7"/>
  <c r="Z7" i="7"/>
  <c r="Y7" i="7"/>
  <c r="X7" i="7"/>
  <c r="W7" i="7"/>
  <c r="V7" i="7"/>
  <c r="V6" i="7"/>
  <c r="V5" i="7"/>
  <c r="E2" i="40" s="1"/>
  <c r="V4" i="7"/>
  <c r="H18" i="39"/>
  <c r="G18" i="39"/>
  <c r="F18" i="39"/>
  <c r="E18" i="39"/>
  <c r="Y59" i="41"/>
  <c r="W58" i="41"/>
  <c r="Q24" i="4" s="1"/>
  <c r="V58" i="41"/>
  <c r="Q23" i="4" s="1"/>
  <c r="S58" i="41"/>
  <c r="R58" i="41"/>
  <c r="Q58" i="41"/>
  <c r="M58" i="41"/>
  <c r="L58" i="41"/>
  <c r="K58" i="41"/>
  <c r="N57" i="41"/>
  <c r="N56" i="41"/>
  <c r="N55" i="41"/>
  <c r="N54" i="41"/>
  <c r="N53" i="41"/>
  <c r="N52" i="41"/>
  <c r="N29" i="41"/>
  <c r="N28" i="41"/>
  <c r="N27" i="41"/>
  <c r="N26" i="41"/>
  <c r="N25" i="41"/>
  <c r="N24" i="41"/>
  <c r="N23" i="41"/>
  <c r="N22" i="41"/>
  <c r="N21" i="41"/>
  <c r="N20" i="41"/>
  <c r="N19" i="41"/>
  <c r="N18" i="41"/>
  <c r="N17" i="41"/>
  <c r="N16" i="41"/>
  <c r="N15" i="41"/>
  <c r="N14" i="41"/>
  <c r="N13" i="41"/>
  <c r="N12" i="41"/>
  <c r="N11" i="41"/>
  <c r="N10" i="41"/>
  <c r="N9" i="41"/>
  <c r="A9" i="41"/>
  <c r="A10" i="41" s="1"/>
  <c r="A11" i="41" s="1"/>
  <c r="A12" i="41" s="1"/>
  <c r="A13" i="41" s="1"/>
  <c r="A14" i="41" s="1"/>
  <c r="A15" i="41" s="1"/>
  <c r="A16" i="41" s="1"/>
  <c r="A17" i="41" s="1"/>
  <c r="A18" i="41" s="1"/>
  <c r="A19" i="41" s="1"/>
  <c r="A20" i="41" s="1"/>
  <c r="A21" i="41" s="1"/>
  <c r="A22" i="41" s="1"/>
  <c r="A23" i="41" s="1"/>
  <c r="A24" i="41" s="1"/>
  <c r="A25" i="41" s="1"/>
  <c r="A26" i="41" s="1"/>
  <c r="A27" i="41" s="1"/>
  <c r="A28" i="41" s="1"/>
  <c r="A29" i="41" s="1"/>
  <c r="N8" i="41"/>
  <c r="P26" i="22" s="1"/>
  <c r="Q44" i="4"/>
  <c r="AH7" i="4"/>
  <c r="AG7" i="4"/>
  <c r="AF7" i="4"/>
  <c r="AE7" i="4"/>
  <c r="AD7" i="4"/>
  <c r="AC7" i="4"/>
  <c r="AB7" i="4"/>
  <c r="AA7" i="4"/>
  <c r="Z7" i="4"/>
  <c r="Y7" i="4"/>
  <c r="X7" i="4"/>
  <c r="W7" i="4"/>
  <c r="V7" i="4"/>
  <c r="V6" i="4"/>
  <c r="V5" i="4"/>
  <c r="Q34" i="4" s="1"/>
  <c r="V4" i="4"/>
  <c r="AH11" i="29"/>
  <c r="AG11" i="29"/>
  <c r="AF11" i="29"/>
  <c r="AE11" i="29"/>
  <c r="AD11" i="29"/>
  <c r="AC11" i="29"/>
  <c r="AB11" i="29"/>
  <c r="AA11" i="29"/>
  <c r="Z11" i="29"/>
  <c r="Y11" i="29"/>
  <c r="X11" i="29"/>
  <c r="W11" i="29"/>
  <c r="V11" i="29"/>
  <c r="V10" i="29"/>
  <c r="V9" i="29"/>
  <c r="V8" i="29"/>
  <c r="AA25" i="28"/>
  <c r="AA17" i="28"/>
  <c r="N8" i="44" s="1"/>
  <c r="V43" i="44"/>
  <c r="V37" i="44"/>
  <c r="V36" i="44"/>
  <c r="Z36" i="44" s="1"/>
  <c r="V35" i="44"/>
  <c r="V34" i="44"/>
  <c r="V33" i="44"/>
  <c r="V32" i="44"/>
  <c r="R32" i="44"/>
  <c r="V31" i="44"/>
  <c r="V30" i="44"/>
  <c r="R30" i="44"/>
  <c r="V29" i="44"/>
  <c r="R29" i="44"/>
  <c r="N24" i="44"/>
  <c r="J24" i="44"/>
  <c r="R23" i="44"/>
  <c r="R22" i="44"/>
  <c r="R31" i="44" s="1"/>
  <c r="R21" i="44"/>
  <c r="R20" i="44"/>
  <c r="T4" i="44"/>
  <c r="T3" i="44"/>
  <c r="O55" i="41" l="1"/>
  <c r="P55" i="41" s="1"/>
  <c r="Y55" i="41" s="1"/>
  <c r="O53" i="41"/>
  <c r="P53" i="41" s="1"/>
  <c r="Y53" i="41" s="1"/>
  <c r="O57" i="41"/>
  <c r="P57" i="41" s="1"/>
  <c r="Y57" i="41" s="1"/>
  <c r="O52" i="41"/>
  <c r="P52" i="41" s="1"/>
  <c r="Y52" i="41" s="1"/>
  <c r="O56" i="41"/>
  <c r="P56" i="41" s="1"/>
  <c r="Y56" i="41" s="1"/>
  <c r="O54" i="41"/>
  <c r="P54" i="41" s="1"/>
  <c r="Y54" i="41" s="1"/>
  <c r="A18" i="36"/>
  <c r="A19" i="36" s="1"/>
  <c r="A20" i="36" s="1"/>
  <c r="A21" i="36" s="1"/>
  <c r="A22" i="36" s="1"/>
  <c r="A23" i="36" s="1"/>
  <c r="A24" i="36" s="1"/>
  <c r="A25" i="36" s="1"/>
  <c r="A26" i="36" s="1"/>
  <c r="A27" i="36" s="1"/>
  <c r="A28" i="36" s="1"/>
  <c r="A29" i="36" s="1"/>
  <c r="A30" i="36" s="1"/>
  <c r="A31" i="36" s="1"/>
  <c r="A32" i="36" s="1"/>
  <c r="A33" i="36" s="1"/>
  <c r="A34" i="36" s="1"/>
  <c r="A35" i="36" s="1"/>
  <c r="A36" i="36" s="1"/>
  <c r="A37" i="36" s="1"/>
  <c r="A38" i="36" s="1"/>
  <c r="A42" i="36" s="1"/>
  <c r="A43" i="36" s="1"/>
  <c r="A44" i="36" s="1"/>
  <c r="A45" i="36" s="1"/>
  <c r="A46" i="36" s="1"/>
  <c r="A47" i="36" s="1"/>
  <c r="A48" i="36" s="1"/>
  <c r="A49" i="36" s="1"/>
  <c r="A50" i="36" s="1"/>
  <c r="A51" i="36" s="1"/>
  <c r="A52" i="36" s="1"/>
  <c r="A53" i="36" s="1"/>
  <c r="A54" i="36" s="1"/>
  <c r="A55" i="36" s="1"/>
  <c r="A56" i="36" s="1"/>
  <c r="A57" i="36" s="1"/>
  <c r="P58" i="36"/>
  <c r="N58" i="36"/>
  <c r="Q35" i="7" s="1"/>
  <c r="Q34" i="7" s="1"/>
  <c r="U58" i="36"/>
  <c r="Q30" i="7" s="1"/>
  <c r="Q29" i="7" s="1"/>
  <c r="R42" i="32"/>
  <c r="Q11" i="4"/>
  <c r="P33" i="22"/>
  <c r="AJ2" i="33"/>
  <c r="A30" i="41"/>
  <c r="A31" i="41" s="1"/>
  <c r="A32" i="41" s="1"/>
  <c r="A33" i="41" s="1"/>
  <c r="A34" i="41" s="1"/>
  <c r="A35" i="41" s="1"/>
  <c r="U58" i="41"/>
  <c r="Q22" i="4" s="1"/>
  <c r="N58" i="41"/>
  <c r="Q27" i="4" s="1"/>
  <c r="P34" i="22"/>
  <c r="AE2" i="23"/>
  <c r="E2" i="24"/>
  <c r="R43" i="32"/>
  <c r="F2" i="37"/>
  <c r="P35" i="22"/>
  <c r="R40" i="32"/>
  <c r="Q40" i="4"/>
  <c r="Z1" i="36"/>
  <c r="Q35" i="4"/>
  <c r="Q40" i="7"/>
  <c r="Q32" i="4"/>
  <c r="Z1" i="41"/>
  <c r="Q41" i="7"/>
  <c r="Q33" i="4"/>
  <c r="E2" i="39"/>
  <c r="Q42" i="7"/>
  <c r="Q43" i="7"/>
  <c r="Z32" i="44"/>
  <c r="Z37" i="44"/>
  <c r="Z35" i="44"/>
  <c r="Z30" i="44"/>
  <c r="Z29" i="44"/>
  <c r="Z31" i="44"/>
  <c r="R24" i="44"/>
  <c r="R33" i="44"/>
  <c r="Z33" i="44" s="1"/>
  <c r="R34" i="44"/>
  <c r="Z34" i="44" s="1"/>
  <c r="Z43" i="44"/>
  <c r="Q48" i="7" l="1"/>
  <c r="Q51" i="7" s="1"/>
  <c r="Q28" i="7"/>
  <c r="Y58" i="36"/>
  <c r="Y61" i="36" s="1"/>
  <c r="A36" i="41"/>
  <c r="A37" i="41" s="1"/>
  <c r="A38" i="41" s="1"/>
  <c r="A39" i="41" s="1"/>
  <c r="A40" i="41" s="1"/>
  <c r="A41" i="41" s="1"/>
  <c r="A42" i="41" s="1"/>
  <c r="A43" i="41" s="1"/>
  <c r="A44" i="41" s="1"/>
  <c r="A45" i="41" s="1"/>
  <c r="A46" i="41" s="1"/>
  <c r="A47" i="41" s="1"/>
  <c r="R38" i="44"/>
  <c r="Z38" i="44" s="1"/>
  <c r="Z39" i="44" s="1"/>
  <c r="R40" i="44"/>
  <c r="Z40" i="44" s="1"/>
  <c r="A48" i="41" l="1"/>
  <c r="A49" i="41" s="1"/>
  <c r="A50" i="41" s="1"/>
  <c r="A51" i="41" s="1"/>
  <c r="A52" i="41" s="1"/>
  <c r="A53" i="41" s="1"/>
  <c r="A54" i="41" s="1"/>
  <c r="A55" i="41" s="1"/>
  <c r="A56" i="41" s="1"/>
  <c r="A57" i="41" s="1"/>
  <c r="Z41" i="44"/>
  <c r="Z42" i="44" s="1"/>
  <c r="Z44" i="44" s="1"/>
  <c r="Q13" i="4" s="1"/>
  <c r="C9" i="46" s="1"/>
  <c r="D13" i="46" l="1"/>
  <c r="D19" i="46"/>
  <c r="D16" i="46"/>
  <c r="D21" i="46"/>
  <c r="D20" i="46"/>
  <c r="P13" i="46" s="1"/>
  <c r="C22" i="46" s="1"/>
  <c r="D22" i="46" s="1"/>
  <c r="D15" i="46"/>
  <c r="D18" i="46"/>
  <c r="D17" i="46"/>
  <c r="D14" i="46"/>
  <c r="O25" i="41" l="1"/>
  <c r="P25" i="41" s="1"/>
  <c r="Y25" i="41" s="1"/>
  <c r="O27" i="41"/>
  <c r="P27" i="41" s="1"/>
  <c r="Y27" i="41" s="1"/>
  <c r="O19" i="41"/>
  <c r="P19" i="41" s="1"/>
  <c r="Y19" i="41" s="1"/>
  <c r="O24" i="41"/>
  <c r="P24" i="41" s="1"/>
  <c r="Y24" i="41" s="1"/>
  <c r="O29" i="41"/>
  <c r="P29" i="41" s="1"/>
  <c r="Y29" i="41" s="1"/>
  <c r="O31" i="41"/>
  <c r="P31" i="41" s="1"/>
  <c r="Y31" i="41" s="1"/>
  <c r="O12" i="41"/>
  <c r="P12" i="41" s="1"/>
  <c r="Y12" i="41" s="1"/>
  <c r="O33" i="41"/>
  <c r="P33" i="41" s="1"/>
  <c r="Y33" i="41" s="1"/>
  <c r="O20" i="41"/>
  <c r="P20" i="41" s="1"/>
  <c r="Y20" i="41" s="1"/>
  <c r="O16" i="41"/>
  <c r="P16" i="41" s="1"/>
  <c r="Y16" i="41" s="1"/>
  <c r="O13" i="41"/>
  <c r="P13" i="41" s="1"/>
  <c r="Y13" i="41" s="1"/>
  <c r="O18" i="41"/>
  <c r="P18" i="41" s="1"/>
  <c r="Y18" i="41" s="1"/>
  <c r="O10" i="41"/>
  <c r="P10" i="41" s="1"/>
  <c r="Y10" i="41" s="1"/>
  <c r="O28" i="41"/>
  <c r="P28" i="41" s="1"/>
  <c r="Y28" i="41" s="1"/>
  <c r="O21" i="41"/>
  <c r="P21" i="41" s="1"/>
  <c r="Y21" i="41" s="1"/>
  <c r="O23" i="41"/>
  <c r="P23" i="41" s="1"/>
  <c r="Y23" i="41" s="1"/>
  <c r="O14" i="41"/>
  <c r="P14" i="41" s="1"/>
  <c r="Y14" i="41" s="1"/>
  <c r="O9" i="41"/>
  <c r="P9" i="41" s="1"/>
  <c r="Y9" i="41" s="1"/>
  <c r="O26" i="41"/>
  <c r="P26" i="41" s="1"/>
  <c r="Y26" i="41" s="1"/>
  <c r="O32" i="41"/>
  <c r="P32" i="41" s="1"/>
  <c r="Y32" i="41" s="1"/>
  <c r="O30" i="41"/>
  <c r="P30" i="41" s="1"/>
  <c r="Y30" i="41" s="1"/>
  <c r="O17" i="41"/>
  <c r="P17" i="41" s="1"/>
  <c r="Y17" i="41" s="1"/>
  <c r="O11" i="41"/>
  <c r="P11" i="41" s="1"/>
  <c r="Y11" i="41" s="1"/>
  <c r="O22" i="41"/>
  <c r="P22" i="41" s="1"/>
  <c r="Y22" i="41" s="1"/>
  <c r="O15" i="41"/>
  <c r="P15" i="41" s="1"/>
  <c r="Y15" i="41" s="1"/>
  <c r="O8" i="41" l="1"/>
  <c r="P27" i="22" l="1"/>
  <c r="P25" i="22" s="1"/>
  <c r="P43" i="22" s="1"/>
  <c r="O58" i="41"/>
  <c r="Q28" i="4" s="1"/>
  <c r="Q26" i="4" s="1"/>
  <c r="Q20" i="4" s="1"/>
  <c r="Q41" i="4" s="1"/>
  <c r="P8" i="41"/>
  <c r="Y8" i="41" s="1"/>
  <c r="P21" i="22" l="1"/>
  <c r="P20" i="22" s="1"/>
  <c r="P58" i="41"/>
  <c r="Y58" i="41"/>
  <c r="Y61" i="41" s="1"/>
</calcChain>
</file>

<file path=xl/comments1.xml><?xml version="1.0" encoding="utf-8"?>
<comments xmlns="http://schemas.openxmlformats.org/spreadsheetml/2006/main">
  <authors>
    <author xml:space="preserve"> </author>
  </authors>
  <commentList>
    <comment ref="C19" authorId="0" shapeId="0">
      <text>
        <r>
          <rPr>
            <sz val="12"/>
            <color indexed="81"/>
            <rFont val="MS P ゴシック"/>
            <family val="3"/>
            <charset val="128"/>
          </rPr>
          <t>A「配置」であること</t>
        </r>
      </text>
    </comment>
  </commentList>
</comments>
</file>

<file path=xl/comments2.xml><?xml version="1.0" encoding="utf-8"?>
<comments xmlns="http://schemas.openxmlformats.org/spreadsheetml/2006/main">
  <authors>
    <author>三木市役所</author>
  </authors>
  <commentList>
    <comment ref="J39" authorId="0" shapeId="0">
      <text>
        <r>
          <rPr>
            <b/>
            <sz val="9"/>
            <color indexed="81"/>
            <rFont val="MS P ゴシック"/>
            <family val="3"/>
            <charset val="128"/>
          </rPr>
          <t>割合を入力してください。
例　5/100</t>
        </r>
      </text>
    </comment>
    <comment ref="J41" authorId="0" shapeId="0">
      <text>
        <r>
          <rPr>
            <b/>
            <sz val="9"/>
            <color indexed="81"/>
            <rFont val="MS P ゴシック"/>
            <family val="3"/>
            <charset val="128"/>
          </rPr>
          <t>割合を入力してください。
例　5/100</t>
        </r>
      </text>
    </comment>
  </commentList>
</comments>
</file>

<file path=xl/comments3.xml><?xml version="1.0" encoding="utf-8"?>
<comments xmlns="http://schemas.openxmlformats.org/spreadsheetml/2006/main">
  <authors>
    <author>厚生労働省ネットワークシステム</author>
  </authors>
  <commentList>
    <comment ref="AA78" authorId="0" shapeId="0">
      <text>
        <r>
          <rPr>
            <b/>
            <sz val="9"/>
            <color indexed="81"/>
            <rFont val="ＭＳ Ｐゴシック"/>
            <family val="3"/>
            <charset val="128"/>
          </rPr>
          <t>家庭的保育事業所、事業所内保育事業所（利用定員５人以下の事業所に限る。）及び居宅訪問型保育事業所については、「人数A」「人数B」のいずれかを「１」、他方を「０」と記載すること。</t>
        </r>
      </text>
    </comment>
  </commentList>
</comments>
</file>

<file path=xl/comments4.xml><?xml version="1.0" encoding="utf-8"?>
<comments xmlns="http://schemas.openxmlformats.org/spreadsheetml/2006/main">
  <authors>
    <author xml:space="preserve"> </author>
  </authors>
  <commentList>
    <comment ref="Q14" authorId="0" shapeId="0">
      <text>
        <r>
          <rPr>
            <sz val="10"/>
            <color indexed="81"/>
            <rFont val="MS P ゴシック"/>
            <family val="3"/>
            <charset val="128"/>
          </rPr>
          <t>「特定加算見込額」とは、賃金改善実施期間における加算見込額のうち加算Ⅰ新規事由に係る額として、利用子どもの認定区分及び年齢区分ごとに、次の＜算式＞により算定した額を合算して得た額</t>
        </r>
        <r>
          <rPr>
            <sz val="10"/>
            <color indexed="10"/>
            <rFont val="MS P ゴシック"/>
            <family val="3"/>
            <charset val="128"/>
          </rPr>
          <t>（千円未満の端数は切り捨て）（施設・事業所間で加算の一部の配分を調整する場合には、これに、その受入（拠出）見込額が加算前年度の受入（拠出）実績額を上回る（下回る）ときはその差額を、初めて受入（拠出）をするときは受入（拠出）見込額の全額を加えて（減じて）得た額）</t>
        </r>
        <r>
          <rPr>
            <sz val="10"/>
            <color indexed="81"/>
            <rFont val="MS P ゴシック"/>
            <family val="3"/>
            <charset val="128"/>
          </rPr>
          <t xml:space="preserve">をいう。
＜算式＞
「加算Ⅰの単価の合計額」×｛「加算Ⅰ新規事由に係る加算率」×100｝×「見込平均利用子ども数」×「賃金改善実施期間の月数」
</t>
        </r>
        <r>
          <rPr>
            <sz val="10"/>
            <color indexed="10"/>
            <rFont val="MS P ゴシック"/>
            <family val="3"/>
            <charset val="128"/>
          </rPr>
          <t>「加算見込額」は、上記の算式のうち、「加算Ⅰ新規事由に係る加算率」を「加算当年度に適用を受けようとする賃金改善要件分に係る加算率」と読み替えて算定する。</t>
        </r>
      </text>
    </comment>
    <comment ref="Q29" authorId="0" shapeId="0">
      <text>
        <r>
          <rPr>
            <sz val="10"/>
            <color indexed="81"/>
            <rFont val="MS P ゴシック"/>
            <family val="3"/>
            <charset val="128"/>
          </rPr>
          <t>「事業主負担増加見込総額」とは、各職員について、「賃金改善見込額」に応じて増加することが見込まれる法定福利費等の事業主負担分の額を合算して得た額をいう。次の＜算式＞により算定することを標準とする。
＜算式＞
「加算前年度における法定福利費等の事業主負担分の総額」÷「加算前年度における賃金の総額」×「加算当年度の賃金改善見込額」</t>
        </r>
      </text>
    </comment>
  </commentList>
</comments>
</file>

<file path=xl/comments5.xml><?xml version="1.0" encoding="utf-8"?>
<comments xmlns="http://schemas.openxmlformats.org/spreadsheetml/2006/main">
  <authors>
    <author xml:space="preserve"> </author>
  </authors>
  <commentList>
    <comment ref="Q23" authorId="0" shapeId="0">
      <text>
        <r>
          <rPr>
            <sz val="10"/>
            <color indexed="81"/>
            <rFont val="MS P ゴシック"/>
            <family val="3"/>
            <charset val="128"/>
          </rPr>
          <t>「特定加算実績額」とは、賃金改善実施期間における加算実績額のうち加算Ⅰ新規事由に係る額（加算当年度に増額改定があった場合には、当該増額改定における加算Ⅰの単価増に伴う増加額を含む。）として次の＜算式＞により算定した額を合算して得た額</t>
        </r>
        <r>
          <rPr>
            <sz val="10"/>
            <color indexed="10"/>
            <rFont val="MS P ゴシック"/>
            <family val="3"/>
            <charset val="128"/>
          </rPr>
          <t>（千円未満の端数は切り捨て）（施設・事業所間で加算の一部の配分を調整した場合には、これに、受入（拠出）実績額が加算前年度の受入（拠出）実績額を上回ったときはその差額を、初めて受入（拠出）をしたときは受入（拠出）実績額の全額を加えて（減じて）得た額）</t>
        </r>
        <r>
          <rPr>
            <sz val="10"/>
            <color indexed="81"/>
            <rFont val="MS P ゴシック"/>
            <family val="3"/>
            <charset val="128"/>
          </rPr>
          <t xml:space="preserve">をいう。
＜算式＞
「加算当年度の加算Ⅰの加算額総額（単価増分を含む。）」×「加算Ⅰ新規事由に係る加算率」÷「適用を受けた基礎分及び賃金改善要件分に係る加算率」
</t>
        </r>
        <r>
          <rPr>
            <sz val="10"/>
            <color indexed="10"/>
            <rFont val="MS P ゴシック"/>
            <family val="3"/>
            <charset val="128"/>
          </rPr>
          <t>「加算実績額」は、上記の算式のうち、「加算Ⅰ新規事由に係る加算率」を「加算当年度に適用を受けた賃金改善要件分に係る加算率」と読み替えて算定する。</t>
        </r>
      </text>
    </comment>
    <comment ref="Q37" authorId="0" shapeId="0">
      <text>
        <r>
          <rPr>
            <sz val="10"/>
            <color indexed="81"/>
            <rFont val="MS P ゴシック"/>
            <family val="3"/>
            <charset val="128"/>
          </rPr>
          <t>「事業主負担増加相当総額」とは、各職員について、「賃金改善実績額」に応じて増加した法定福利費等の事業主負担分に相当する額を合算して得た額をいう。次の＜算式＞により算定することを標準とする。
＜算式＞
「加算前年度における法定福利費等の事業主負担分の総額」÷「加算前年度における賃金の総額」×「加算当年度の賃金改善実績額」</t>
        </r>
      </text>
    </comment>
  </commentList>
</comments>
</file>

<file path=xl/comments6.xml><?xml version="1.0" encoding="utf-8"?>
<comments xmlns="http://schemas.openxmlformats.org/spreadsheetml/2006/main">
  <authors>
    <author xml:space="preserve"> </author>
  </authors>
  <commentList>
    <comment ref="P14" authorId="0" shapeId="0">
      <text>
        <r>
          <rPr>
            <sz val="10"/>
            <color indexed="81"/>
            <rFont val="MS P ゴシック"/>
            <family val="3"/>
            <charset val="128"/>
          </rPr>
          <t>「特定加算見込額」とは、賃金改善実施期間における加算見込額のうち加算Ⅱ新規事由に係る額として、次に掲げる施設・事業所の区分に応じ、それぞれに定めるところにより算定した額</t>
        </r>
        <r>
          <rPr>
            <sz val="10"/>
            <color indexed="10"/>
            <rFont val="MS P ゴシック"/>
            <family val="3"/>
            <charset val="128"/>
          </rPr>
          <t>（施設・事業所間で加算の一部の配分を調整する場合には、これに、その受入（拠出）見込額が加算前年度の受入（拠出）実績額を上回るときはその差額を、初めて受入（拠出）をするときは受入（拠出）見込額の全額を加えて（減じて）得た額）</t>
        </r>
        <r>
          <rPr>
            <sz val="10"/>
            <color indexed="81"/>
            <rFont val="MS P ゴシック"/>
            <family val="3"/>
            <charset val="128"/>
          </rPr>
          <t>をいう。
１．加算前年度に加算の適用を受けており、加算当年度に適用を受けようとする加算Ⅱ－①若しくは加算Ⅱ－②の単価又は加算Ⅱ算定対象人数が公定価格の改定により加算前年度に比して増加する場合
ａ　ｂ以外の施設・事業所　加算Ⅱの区分に応じてそれぞれに定める＜算式＞により算定した額の合算額
＜算式＞
加算Ⅱ－①　｛「加算当年度の単価」×「加算当年度の人数Ａ」－「基準年度の単価」×「基準年度の人数Ａ」｝×「賃金改善実施期間の月数」</t>
        </r>
        <r>
          <rPr>
            <sz val="10"/>
            <color indexed="10"/>
            <rFont val="MS P ゴシック"/>
            <family val="3"/>
            <charset val="128"/>
          </rPr>
          <t>（千円未満の端数は切り捨て）</t>
        </r>
        <r>
          <rPr>
            <sz val="10"/>
            <color indexed="81"/>
            <rFont val="MS P ゴシック"/>
            <family val="3"/>
            <charset val="128"/>
          </rPr>
          <t xml:space="preserve">
加算Ⅱ－②　｛「加算当年度の単価」×「加算当年度の人数Ｂ」－「基準年度の単価」×「基準年度の人数Ｂ」｝×「賃金改善実施期間の月数」</t>
        </r>
        <r>
          <rPr>
            <sz val="10"/>
            <color indexed="10"/>
            <rFont val="MS P ゴシック"/>
            <family val="3"/>
            <charset val="128"/>
          </rPr>
          <t>（同）</t>
        </r>
        <r>
          <rPr>
            <sz val="10"/>
            <color indexed="81"/>
            <rFont val="MS P ゴシック"/>
            <family val="3"/>
            <charset val="128"/>
          </rPr>
          <t xml:space="preserve">
ｂ　家庭的保育事業、事業所内保育事業（利用定員５人以下の事業所に限る。）及び居宅訪問型保育事業　加算Ⅱ－①又は加算Ⅱ－②のいずれか選択されたものについて、次に掲げる＜算式＞により算定した額
＜算式＞
｛「加算当年度の単価」－「基準年度の単価」｝×「賃金改善実施期間の月数」</t>
        </r>
        <r>
          <rPr>
            <sz val="10"/>
            <color indexed="10"/>
            <rFont val="MS P ゴシック"/>
            <family val="3"/>
            <charset val="128"/>
          </rPr>
          <t>（千円未満の端数は切り捨て）</t>
        </r>
        <r>
          <rPr>
            <sz val="10"/>
            <color indexed="81"/>
            <rFont val="MS P ゴシック"/>
            <family val="3"/>
            <charset val="128"/>
          </rPr>
          <t xml:space="preserve">
２．新たに加算の適用を受けようとする場合
ａ　ｂ以外の施設・事業所　加算Ⅱの区分に応じてそれぞれに定める＜算式＞により算定した額の合算額
＜算式＞
加算Ⅱ－①　「加算当年度の単価」×「加算当年度の人数Ａ」×「賃金改善実施期間の月数」</t>
        </r>
        <r>
          <rPr>
            <sz val="10"/>
            <color indexed="10"/>
            <rFont val="MS P ゴシック"/>
            <family val="3"/>
            <charset val="128"/>
          </rPr>
          <t>（千円未満の端数は切り捨て）</t>
        </r>
        <r>
          <rPr>
            <sz val="10"/>
            <color indexed="81"/>
            <rFont val="MS P ゴシック"/>
            <family val="3"/>
            <charset val="128"/>
          </rPr>
          <t xml:space="preserve">
加算Ⅱ－②　「加算当年度の単価」×「加算当年度の人数Ｂ」×「賃金改善実施期間の月数」</t>
        </r>
        <r>
          <rPr>
            <sz val="10"/>
            <color indexed="10"/>
            <rFont val="MS P ゴシック"/>
            <family val="3"/>
            <charset val="128"/>
          </rPr>
          <t>（同）</t>
        </r>
        <r>
          <rPr>
            <sz val="10"/>
            <color indexed="81"/>
            <rFont val="MS P ゴシック"/>
            <family val="3"/>
            <charset val="128"/>
          </rPr>
          <t xml:space="preserve">
ｂ　家庭的保育事業、事業所内保育事業（利用定員５人以下の事業所に限る。）及び居宅訪問型保育事業　加算Ⅱ－①又は加算Ⅱ－②のいずれか選択されたものについて、次に掲げる＜算式＞により算定した額
＜算式＞
「加算当年度の単価」×「賃金改善実施期間の月数」</t>
        </r>
        <r>
          <rPr>
            <sz val="10"/>
            <color indexed="10"/>
            <rFont val="MS P ゴシック"/>
            <family val="3"/>
            <charset val="128"/>
          </rPr>
          <t>（千円未満の端数は切り捨て）</t>
        </r>
        <r>
          <rPr>
            <sz val="10"/>
            <color indexed="81"/>
            <rFont val="MS P ゴシック"/>
            <family val="3"/>
            <charset val="128"/>
          </rPr>
          <t xml:space="preserve">
</t>
        </r>
        <r>
          <rPr>
            <sz val="10"/>
            <color indexed="10"/>
            <rFont val="MS P ゴシック"/>
            <family val="3"/>
            <charset val="128"/>
          </rPr>
          <t>「加算見込額」は上記「２．新たに加算の適用を受けようとする場合」に定める＜算式＞により算定した額の合算額により算出される。</t>
        </r>
      </text>
    </comment>
    <comment ref="P29" authorId="0" shapeId="0">
      <text>
        <r>
          <rPr>
            <sz val="9"/>
            <color indexed="81"/>
            <rFont val="MS P ゴシック"/>
            <family val="3"/>
            <charset val="128"/>
          </rPr>
          <t>「事業主負担増加相当総額」とは、イ①から③の職員について、「賃金改善実績額」に応じて増加した法定福利費等の事業主負担分に相当する額を合算して得た額をいい、次の＜算式＞により算定することを標準とする。
＜算式＞
「加算前年度における法定福利費等の事業主負担分の総額」÷「加算前年度における賃金の総額」×「加算当年度の賃金改善実績額」</t>
        </r>
      </text>
    </comment>
  </commentList>
</comments>
</file>

<file path=xl/comments7.xml><?xml version="1.0" encoding="utf-8"?>
<comments xmlns="http://schemas.openxmlformats.org/spreadsheetml/2006/main">
  <authors>
    <author xml:space="preserve"> </author>
  </authors>
  <commentList>
    <comment ref="R23" authorId="0" shapeId="0">
      <text>
        <r>
          <rPr>
            <sz val="9"/>
            <color indexed="81"/>
            <rFont val="MS P ゴシック"/>
            <family val="3"/>
            <charset val="128"/>
          </rPr>
          <t>「特定加算実績額」とは、賃金改善実施期間における加算実績額のうち加算Ⅱ新規事由に係る額（加算当年度に増額改定があった場合には、当該増額改定における加算Ⅱの単価増に伴う増加額を含む。）をいい、以下の＜算式＞において、</t>
        </r>
        <r>
          <rPr>
            <sz val="9"/>
            <color indexed="10"/>
            <rFont val="MS P ゴシック"/>
            <family val="3"/>
            <charset val="128"/>
          </rPr>
          <t>実際に適用を受けた加算Ⅱ算定対象人数</t>
        </r>
        <r>
          <rPr>
            <sz val="9"/>
            <color indexed="81"/>
            <rFont val="MS P ゴシック"/>
            <family val="3"/>
            <charset val="128"/>
          </rPr>
          <t>により算定した額</t>
        </r>
        <r>
          <rPr>
            <sz val="9"/>
            <color indexed="10"/>
            <rFont val="MS P ゴシック"/>
            <family val="3"/>
            <charset val="128"/>
          </rPr>
          <t>（施設・事業所間で加算の一部の配分を調整した場合には、これに、受入（拠出）実績額が加算前年度の受入（拠出）実績額を上回ったときはその差額を、初めて受入（拠出）をしたときは受入（拠出）実績額の全額を加えて（減じて）得た額）</t>
        </r>
        <r>
          <rPr>
            <sz val="9"/>
            <color indexed="81"/>
            <rFont val="MS P ゴシック"/>
            <family val="3"/>
            <charset val="128"/>
          </rPr>
          <t>をいう。
１．加算前年度に加算の適用を受けており、加算当年度に適用を受けようとする加算Ⅱ－①若しくは加算Ⅱ－②の単価又は加算Ⅱ算定対象人数が公定価格の改定により加算前年度に比して増加する場合
ａ　ｂ以外の施設・事業所　加算Ⅱの区分に応じてそれぞれに定める＜算式＞により算定した額の合算額
＜算式＞
加算Ⅱ－①　｛「加算当年度の単価」×「加算当年度の人数Ａ」－「基準年度の単価」×「基準年度の人数Ａ」｝×「賃金改善実施期間の月数」</t>
        </r>
        <r>
          <rPr>
            <sz val="9"/>
            <color indexed="10"/>
            <rFont val="MS P ゴシック"/>
            <family val="3"/>
            <charset val="128"/>
          </rPr>
          <t>（千円未満の端数は切り捨て）</t>
        </r>
        <r>
          <rPr>
            <sz val="9"/>
            <color indexed="81"/>
            <rFont val="MS P ゴシック"/>
            <family val="3"/>
            <charset val="128"/>
          </rPr>
          <t xml:space="preserve">
加算Ⅱ－②　｛「加算当年度の単価」×「加算当年度の人数Ｂ」－「基準年度の単価」×「基準年度の人数Ｂ」｝×「賃金改善実施期間の月数」</t>
        </r>
        <r>
          <rPr>
            <sz val="9"/>
            <color indexed="10"/>
            <rFont val="MS P ゴシック"/>
            <family val="3"/>
            <charset val="128"/>
          </rPr>
          <t>（同）</t>
        </r>
        <r>
          <rPr>
            <sz val="9"/>
            <color indexed="81"/>
            <rFont val="MS P ゴシック"/>
            <family val="3"/>
            <charset val="128"/>
          </rPr>
          <t xml:space="preserve">
ｂ　家庭的保育事業、事業所内保育事業（利用定員５人以下の事業所に限る。）及び居宅訪問型保育事業　加算Ⅱ－①又は加算Ⅱ－②のいずれか選択されたものについて、次に掲げる＜算式＞により算定した額
＜算式＞
｛「加算当年度の単価」－「基準年度の単価」｝×「賃金改善実施期間の月数」</t>
        </r>
        <r>
          <rPr>
            <sz val="9"/>
            <color indexed="10"/>
            <rFont val="MS P ゴシック"/>
            <family val="3"/>
            <charset val="128"/>
          </rPr>
          <t>（千円未満の端数は切り捨て）</t>
        </r>
        <r>
          <rPr>
            <sz val="9"/>
            <color indexed="81"/>
            <rFont val="MS P ゴシック"/>
            <family val="3"/>
            <charset val="128"/>
          </rPr>
          <t xml:space="preserve">
２．新たに加算の適用を受けようとする場合
ａ　ｂ以外の施設・事業所　加算Ⅱの区分に応じてそれぞれに定める＜算式＞により算定した額の合算額
＜算式＞
加算Ⅱ－①　「加算当年度の単価」×「加算当年度の人数Ａ」×「賃金改善実施期間の月数」</t>
        </r>
        <r>
          <rPr>
            <sz val="9"/>
            <color indexed="10"/>
            <rFont val="MS P ゴシック"/>
            <family val="3"/>
            <charset val="128"/>
          </rPr>
          <t>（千円未満の端数は切り捨て）</t>
        </r>
        <r>
          <rPr>
            <sz val="9"/>
            <color indexed="81"/>
            <rFont val="MS P ゴシック"/>
            <family val="3"/>
            <charset val="128"/>
          </rPr>
          <t xml:space="preserve">
加算Ⅱ－②　「加算当年度の単価」×「加算当年度の人数Ｂ」×「賃金改善実施期間の月数」</t>
        </r>
        <r>
          <rPr>
            <sz val="9"/>
            <color indexed="10"/>
            <rFont val="MS P ゴシック"/>
            <family val="3"/>
            <charset val="128"/>
          </rPr>
          <t>（同）</t>
        </r>
        <r>
          <rPr>
            <sz val="9"/>
            <color indexed="81"/>
            <rFont val="MS P ゴシック"/>
            <family val="3"/>
            <charset val="128"/>
          </rPr>
          <t xml:space="preserve">
ｂ　家庭的保育事業、事業所内保育事業（利用定員５人以下の事業所に限る。）及び居宅訪問型保育事業　加算Ⅱ－①又は加算Ⅱ－②のいずれか選択されたものについて、次に掲げる＜算式＞により算定した額
＜算式＞
「加算当年度の単価」×「賃金改善実施期間の月数」</t>
        </r>
        <r>
          <rPr>
            <sz val="9"/>
            <color indexed="10"/>
            <rFont val="MS P ゴシック"/>
            <family val="3"/>
            <charset val="128"/>
          </rPr>
          <t>（千円未満の端数は切り捨て）
「加算実績額」は上記「２．新たに加算の適用を受けようとする場合」に定める＜算式＞において、実際に適用を受けた加算Ⅱ算定対象人数により算定した額の合算額により算出される。</t>
        </r>
      </text>
    </comment>
    <comment ref="R37" authorId="0" shapeId="0">
      <text>
        <r>
          <rPr>
            <sz val="9"/>
            <color indexed="81"/>
            <rFont val="MS P ゴシック"/>
            <family val="3"/>
            <charset val="128"/>
          </rPr>
          <t>「事業主負担増加相当総額」とは、イ①から③の職員について、「賃金改善実績額」に応じて増加した法定福利費等の事業主負担分に相当する額を合算して得た額をいい、次の＜算式＞により算定することを標準とする。
＜算式＞
「加算前年度における法定福利費等の事業主負担分の総額」÷「加算前年度における賃金の総額」×「加算当年度の賃金改善実績額」</t>
        </r>
      </text>
    </comment>
  </commentList>
</comments>
</file>

<file path=xl/comments8.xml><?xml version="1.0" encoding="utf-8"?>
<comments xmlns="http://schemas.openxmlformats.org/spreadsheetml/2006/main">
  <authors>
    <author>三木市役所</author>
  </authors>
  <commentList>
    <comment ref="V12" authorId="0" shapeId="0">
      <text>
        <r>
          <rPr>
            <sz val="16"/>
            <color indexed="81"/>
            <rFont val="MS P ゴシック"/>
            <family val="3"/>
            <charset val="128"/>
          </rPr>
          <t>【令和4年度限定ルール】
「処遇改善臨時特例交付金に係る平均年齢別児童数及び補助額算定調書」の左下備考欄にある、賃金改善要件分ｘ6カ月の金額を入力してください。
※記載例認定こども園の場合は1,705,560円になります。
令和4年度に限り、処遇Ⅲの計画書は作成不要ですが、別添１の資料が処遇Ⅰの算定に必要であることと、結局年度末の実績報告は必要ですので、別紙様式９、別添１、別添２それぞれ作成をお願いします。</t>
        </r>
      </text>
    </comment>
  </commentList>
</comments>
</file>

<file path=xl/sharedStrings.xml><?xml version="1.0" encoding="utf-8"?>
<sst xmlns="http://schemas.openxmlformats.org/spreadsheetml/2006/main" count="2685" uniqueCount="868">
  <si>
    <t>地域区分</t>
    <rPh sb="0" eb="2">
      <t>チイキ</t>
    </rPh>
    <rPh sb="2" eb="4">
      <t>クブン</t>
    </rPh>
    <phoneticPr fontId="7"/>
  </si>
  <si>
    <t>開設年月日</t>
    <rPh sb="0" eb="2">
      <t>カイセツ</t>
    </rPh>
    <rPh sb="2" eb="5">
      <t>ネンガッピ</t>
    </rPh>
    <phoneticPr fontId="7"/>
  </si>
  <si>
    <t>氏　　名</t>
    <rPh sb="0" eb="1">
      <t>シ</t>
    </rPh>
    <rPh sb="3" eb="4">
      <t>メイ</t>
    </rPh>
    <phoneticPr fontId="7"/>
  </si>
  <si>
    <t>職種</t>
    <rPh sb="0" eb="2">
      <t>ショクシュ</t>
    </rPh>
    <phoneticPr fontId="7"/>
  </si>
  <si>
    <t>年　　月</t>
    <rPh sb="0" eb="1">
      <t>ネン</t>
    </rPh>
    <rPh sb="3" eb="4">
      <t>ツキ</t>
    </rPh>
    <phoneticPr fontId="7"/>
  </si>
  <si>
    <t>年　月</t>
    <rPh sb="0" eb="1">
      <t>ネン</t>
    </rPh>
    <rPh sb="2" eb="3">
      <t>ツキ</t>
    </rPh>
    <phoneticPr fontId="7"/>
  </si>
  <si>
    <t>市町村名</t>
    <rPh sb="0" eb="3">
      <t>シチョウソン</t>
    </rPh>
    <rPh sb="3" eb="4">
      <t>メイ</t>
    </rPh>
    <phoneticPr fontId="7"/>
  </si>
  <si>
    <t>市町村審査</t>
    <rPh sb="0" eb="3">
      <t>シチョウソン</t>
    </rPh>
    <rPh sb="3" eb="5">
      <t>シンサ</t>
    </rPh>
    <phoneticPr fontId="7"/>
  </si>
  <si>
    <t>その職種の資格取得
　　年　　月　　日</t>
    <rPh sb="2" eb="4">
      <t>ショクシュ</t>
    </rPh>
    <rPh sb="5" eb="7">
      <t>シカク</t>
    </rPh>
    <rPh sb="7" eb="9">
      <t>シュトク</t>
    </rPh>
    <rPh sb="12" eb="13">
      <t>ネン</t>
    </rPh>
    <rPh sb="15" eb="16">
      <t>ツキ</t>
    </rPh>
    <rPh sb="18" eb="19">
      <t>ヒ</t>
    </rPh>
    <phoneticPr fontId="7"/>
  </si>
  <si>
    <t>施設・事業所名</t>
    <rPh sb="0" eb="2">
      <t>シセツ</t>
    </rPh>
    <rPh sb="3" eb="6">
      <t>ジギョウショ</t>
    </rPh>
    <rPh sb="6" eb="7">
      <t>メイ</t>
    </rPh>
    <phoneticPr fontId="7"/>
  </si>
  <si>
    <t>設置者</t>
    <rPh sb="0" eb="1">
      <t>セツ</t>
    </rPh>
    <rPh sb="1" eb="2">
      <t>オキ</t>
    </rPh>
    <rPh sb="2" eb="3">
      <t>シャ</t>
    </rPh>
    <phoneticPr fontId="7"/>
  </si>
  <si>
    <t>担当者名</t>
    <rPh sb="0" eb="1">
      <t>タン</t>
    </rPh>
    <rPh sb="1" eb="2">
      <t>トウ</t>
    </rPh>
    <rPh sb="2" eb="3">
      <t>シャ</t>
    </rPh>
    <rPh sb="3" eb="4">
      <t>メイ</t>
    </rPh>
    <phoneticPr fontId="7"/>
  </si>
  <si>
    <t>（１）賃金改善について</t>
    <rPh sb="3" eb="5">
      <t>チンギン</t>
    </rPh>
    <rPh sb="5" eb="7">
      <t>カイゼン</t>
    </rPh>
    <phoneticPr fontId="7"/>
  </si>
  <si>
    <t>①</t>
    <phoneticPr fontId="7"/>
  </si>
  <si>
    <t>②</t>
    <phoneticPr fontId="7"/>
  </si>
  <si>
    <t>③</t>
    <phoneticPr fontId="7"/>
  </si>
  <si>
    <t>賃金改善実施期間</t>
    <rPh sb="0" eb="2">
      <t>チンギン</t>
    </rPh>
    <rPh sb="2" eb="4">
      <t>カイゼン</t>
    </rPh>
    <rPh sb="4" eb="6">
      <t>ジッシ</t>
    </rPh>
    <rPh sb="6" eb="8">
      <t>キカン</t>
    </rPh>
    <phoneticPr fontId="7"/>
  </si>
  <si>
    <t>円</t>
    <rPh sb="0" eb="1">
      <t>エン</t>
    </rPh>
    <phoneticPr fontId="7"/>
  </si>
  <si>
    <t>事業者名</t>
    <rPh sb="0" eb="4">
      <t>ジギョウシャメイ</t>
    </rPh>
    <phoneticPr fontId="7"/>
  </si>
  <si>
    <t>代表者名</t>
    <rPh sb="0" eb="3">
      <t>ダイヒョウシャ</t>
    </rPh>
    <rPh sb="3" eb="4">
      <t>メイ</t>
    </rPh>
    <phoneticPr fontId="7"/>
  </si>
  <si>
    <t>都道府県名</t>
    <rPh sb="0" eb="4">
      <t>トドウフケン</t>
    </rPh>
    <rPh sb="4" eb="5">
      <t>メイ</t>
    </rPh>
    <phoneticPr fontId="7"/>
  </si>
  <si>
    <t>市町村名</t>
    <rPh sb="0" eb="4">
      <t>シチョウソンメイ</t>
    </rPh>
    <phoneticPr fontId="7"/>
  </si>
  <si>
    <t>番号</t>
    <rPh sb="0" eb="2">
      <t>バンゴウ</t>
    </rPh>
    <phoneticPr fontId="7"/>
  </si>
  <si>
    <t>④</t>
    <phoneticPr fontId="7"/>
  </si>
  <si>
    <t>　具体的な支払い方法</t>
    <rPh sb="1" eb="4">
      <t>グタイテキ</t>
    </rPh>
    <rPh sb="5" eb="7">
      <t>シハラ</t>
    </rPh>
    <rPh sb="8" eb="10">
      <t>ホウホウ</t>
    </rPh>
    <phoneticPr fontId="7"/>
  </si>
  <si>
    <t>支払った給与の項目</t>
    <rPh sb="0" eb="2">
      <t>シハラ</t>
    </rPh>
    <rPh sb="4" eb="6">
      <t>キュウヨ</t>
    </rPh>
    <rPh sb="7" eb="9">
      <t>コウモク</t>
    </rPh>
    <phoneticPr fontId="7"/>
  </si>
  <si>
    <t>賃金改善の方法</t>
    <rPh sb="0" eb="2">
      <t>チンギン</t>
    </rPh>
    <rPh sb="2" eb="4">
      <t>カイゼン</t>
    </rPh>
    <rPh sb="5" eb="7">
      <t>ホウホウ</t>
    </rPh>
    <phoneticPr fontId="7"/>
  </si>
  <si>
    <t>⑥</t>
    <phoneticPr fontId="7"/>
  </si>
  <si>
    <t>上記について相違ないことを証明いたします。</t>
    <rPh sb="0" eb="2">
      <t>ジョウキ</t>
    </rPh>
    <rPh sb="6" eb="8">
      <t>ソウイ</t>
    </rPh>
    <rPh sb="13" eb="15">
      <t>ショウメイ</t>
    </rPh>
    <phoneticPr fontId="7"/>
  </si>
  <si>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7"/>
  </si>
  <si>
    <t>ア</t>
    <phoneticPr fontId="7"/>
  </si>
  <si>
    <t>イ</t>
    <phoneticPr fontId="7"/>
  </si>
  <si>
    <t>資格取得のための支援の実施　※当該支援の内容について下記に記載すること。</t>
    <phoneticPr fontId="7"/>
  </si>
  <si>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7"/>
  </si>
  <si>
    <t>定員</t>
    <rPh sb="0" eb="1">
      <t>テイ</t>
    </rPh>
    <rPh sb="1" eb="2">
      <t>イン</t>
    </rPh>
    <phoneticPr fontId="7"/>
  </si>
  <si>
    <t>施設・事業所番号</t>
    <rPh sb="0" eb="2">
      <t>シセツ</t>
    </rPh>
    <rPh sb="3" eb="6">
      <t>ジギョウショ</t>
    </rPh>
    <rPh sb="6" eb="8">
      <t>バンゴウ</t>
    </rPh>
    <phoneticPr fontId="7"/>
  </si>
  <si>
    <t>ｄ</t>
    <phoneticPr fontId="7"/>
  </si>
  <si>
    <t>ｅ</t>
    <phoneticPr fontId="7"/>
  </si>
  <si>
    <t>次のｄ及びｅの要件を満たす。</t>
    <rPh sb="0" eb="1">
      <t>ツギ</t>
    </rPh>
    <rPh sb="3" eb="4">
      <t>オヨ</t>
    </rPh>
    <rPh sb="7" eb="9">
      <t>ヨウケン</t>
    </rPh>
    <rPh sb="10" eb="11">
      <t>ミ</t>
    </rPh>
    <phoneticPr fontId="7"/>
  </si>
  <si>
    <t>ｄの実現のための具体的な取り組みの内容</t>
    <rPh sb="2" eb="4">
      <t>ジツゲン</t>
    </rPh>
    <rPh sb="8" eb="11">
      <t>グタイテキ</t>
    </rPh>
    <rPh sb="12" eb="13">
      <t>ト</t>
    </rPh>
    <rPh sb="14" eb="15">
      <t>ク</t>
    </rPh>
    <rPh sb="17" eb="19">
      <t>ナイヨウ</t>
    </rPh>
    <phoneticPr fontId="7"/>
  </si>
  <si>
    <t>資質向上のための計画に沿って、研修機会の提供又は技術指導等を実施するとともに、職員の能力評価を行う。（資質向上のための計画を添付すること。）</t>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39" eb="41">
      <t>ショクイン</t>
    </rPh>
    <rPh sb="42" eb="44">
      <t>ノウリョク</t>
    </rPh>
    <rPh sb="44" eb="46">
      <t>ヒョウカ</t>
    </rPh>
    <rPh sb="47" eb="48">
      <t>オコナ</t>
    </rPh>
    <rPh sb="51" eb="53">
      <t>シシツ</t>
    </rPh>
    <rPh sb="53" eb="55">
      <t>コウジョウ</t>
    </rPh>
    <rPh sb="59" eb="61">
      <t>ケイカク</t>
    </rPh>
    <rPh sb="62" eb="64">
      <t>テンプ</t>
    </rPh>
    <phoneticPr fontId="7"/>
  </si>
  <si>
    <t>施設・事業所類型</t>
    <rPh sb="0" eb="2">
      <t>シセツ</t>
    </rPh>
    <rPh sb="3" eb="6">
      <t>ジギョウショ</t>
    </rPh>
    <rPh sb="6" eb="8">
      <t>ルイケイ</t>
    </rPh>
    <phoneticPr fontId="7"/>
  </si>
  <si>
    <t>人</t>
    <rPh sb="0" eb="1">
      <t>ニン</t>
    </rPh>
    <phoneticPr fontId="7"/>
  </si>
  <si>
    <t>４歳以上児</t>
    <rPh sb="1" eb="2">
      <t>サイ</t>
    </rPh>
    <rPh sb="2" eb="5">
      <t>イジョウジ</t>
    </rPh>
    <phoneticPr fontId="7"/>
  </si>
  <si>
    <t>３歳児</t>
    <rPh sb="1" eb="3">
      <t>サイジ</t>
    </rPh>
    <phoneticPr fontId="7"/>
  </si>
  <si>
    <t>１，２歳児</t>
    <rPh sb="3" eb="5">
      <t>サイジ</t>
    </rPh>
    <phoneticPr fontId="7"/>
  </si>
  <si>
    <t>０歳児</t>
    <rPh sb="1" eb="3">
      <t>サイジ</t>
    </rPh>
    <phoneticPr fontId="7"/>
  </si>
  <si>
    <t>加算の要件について</t>
    <rPh sb="0" eb="2">
      <t>カサン</t>
    </rPh>
    <rPh sb="3" eb="5">
      <t>ヨウケン</t>
    </rPh>
    <phoneticPr fontId="7"/>
  </si>
  <si>
    <t>加算額の算定に用いる職員数について</t>
    <rPh sb="0" eb="3">
      <t>カサンガク</t>
    </rPh>
    <rPh sb="4" eb="6">
      <t>サンテイ</t>
    </rPh>
    <rPh sb="7" eb="8">
      <t>モチ</t>
    </rPh>
    <rPh sb="10" eb="12">
      <t>ショクイン</t>
    </rPh>
    <rPh sb="12" eb="13">
      <t>スウ</t>
    </rPh>
    <phoneticPr fontId="7"/>
  </si>
  <si>
    <t>学級編制調整加配加算</t>
    <rPh sb="0" eb="2">
      <t>ガッキュウ</t>
    </rPh>
    <rPh sb="2" eb="4">
      <t>ヘンセイ</t>
    </rPh>
    <rPh sb="4" eb="6">
      <t>チョウセイ</t>
    </rPh>
    <rPh sb="6" eb="8">
      <t>カハイ</t>
    </rPh>
    <rPh sb="8" eb="10">
      <t>カサン</t>
    </rPh>
    <phoneticPr fontId="7"/>
  </si>
  <si>
    <t>チーム保育加配加算</t>
    <rPh sb="3" eb="5">
      <t>ホイク</t>
    </rPh>
    <rPh sb="5" eb="7">
      <t>カハイ</t>
    </rPh>
    <rPh sb="7" eb="9">
      <t>カサン</t>
    </rPh>
    <phoneticPr fontId="7"/>
  </si>
  <si>
    <t>主任保育士専任加算</t>
    <rPh sb="0" eb="2">
      <t>シュニン</t>
    </rPh>
    <rPh sb="2" eb="5">
      <t>ホイクシ</t>
    </rPh>
    <rPh sb="5" eb="7">
      <t>センニン</t>
    </rPh>
    <rPh sb="7" eb="9">
      <t>カサン</t>
    </rPh>
    <phoneticPr fontId="7"/>
  </si>
  <si>
    <t>通園送迎加算</t>
    <rPh sb="0" eb="2">
      <t>ツウエン</t>
    </rPh>
    <rPh sb="2" eb="4">
      <t>ソウゲイ</t>
    </rPh>
    <rPh sb="4" eb="6">
      <t>カサン</t>
    </rPh>
    <phoneticPr fontId="7"/>
  </si>
  <si>
    <t>給食実施加算</t>
    <rPh sb="0" eb="2">
      <t>キュウショク</t>
    </rPh>
    <rPh sb="2" eb="4">
      <t>ジッシ</t>
    </rPh>
    <rPh sb="4" eb="6">
      <t>カサン</t>
    </rPh>
    <phoneticPr fontId="7"/>
  </si>
  <si>
    <t>主幹教諭等専任加算</t>
    <rPh sb="0" eb="2">
      <t>シュカン</t>
    </rPh>
    <rPh sb="2" eb="4">
      <t>キョウユ</t>
    </rPh>
    <rPh sb="4" eb="5">
      <t>トウ</t>
    </rPh>
    <rPh sb="5" eb="7">
      <t>センニン</t>
    </rPh>
    <rPh sb="7" eb="9">
      <t>カサン</t>
    </rPh>
    <phoneticPr fontId="7"/>
  </si>
  <si>
    <t>指導充実加配加算</t>
    <rPh sb="0" eb="2">
      <t>シドウ</t>
    </rPh>
    <rPh sb="2" eb="4">
      <t>ジュウジツ</t>
    </rPh>
    <rPh sb="4" eb="6">
      <t>カハイ</t>
    </rPh>
    <rPh sb="6" eb="8">
      <t>カサン</t>
    </rPh>
    <phoneticPr fontId="7"/>
  </si>
  <si>
    <t>事務負担対応加配加算</t>
    <rPh sb="0" eb="2">
      <t>ジム</t>
    </rPh>
    <rPh sb="2" eb="4">
      <t>フタン</t>
    </rPh>
    <rPh sb="4" eb="6">
      <t>タイオウ</t>
    </rPh>
    <rPh sb="6" eb="8">
      <t>カハイ</t>
    </rPh>
    <rPh sb="8" eb="10">
      <t>カサン</t>
    </rPh>
    <phoneticPr fontId="7"/>
  </si>
  <si>
    <t>休日保育加算</t>
    <rPh sb="0" eb="2">
      <t>キュウジツ</t>
    </rPh>
    <rPh sb="2" eb="4">
      <t>ホイク</t>
    </rPh>
    <rPh sb="4" eb="6">
      <t>カサン</t>
    </rPh>
    <phoneticPr fontId="7"/>
  </si>
  <si>
    <t>①利用定員</t>
    <rPh sb="1" eb="3">
      <t>リヨウ</t>
    </rPh>
    <rPh sb="3" eb="5">
      <t>テイイン</t>
    </rPh>
    <phoneticPr fontId="7"/>
  </si>
  <si>
    <t>３歳児配置改善加算</t>
    <rPh sb="1" eb="3">
      <t>サイジ</t>
    </rPh>
    <rPh sb="3" eb="5">
      <t>ハイチ</t>
    </rPh>
    <rPh sb="5" eb="7">
      <t>カイゼン</t>
    </rPh>
    <rPh sb="7" eb="9">
      <t>カサン</t>
    </rPh>
    <phoneticPr fontId="7"/>
  </si>
  <si>
    <t>チーム保育推進加算</t>
    <rPh sb="3" eb="5">
      <t>ホイク</t>
    </rPh>
    <rPh sb="5" eb="7">
      <t>スイシン</t>
    </rPh>
    <rPh sb="7" eb="9">
      <t>カサン</t>
    </rPh>
    <phoneticPr fontId="7"/>
  </si>
  <si>
    <t>事務職員配置加算</t>
    <rPh sb="0" eb="2">
      <t>ジム</t>
    </rPh>
    <rPh sb="2" eb="4">
      <t>ショクイン</t>
    </rPh>
    <rPh sb="4" eb="6">
      <t>ハイチ</t>
    </rPh>
    <rPh sb="6" eb="8">
      <t>カサン</t>
    </rPh>
    <phoneticPr fontId="7"/>
  </si>
  <si>
    <t>障害児保育加算</t>
    <rPh sb="0" eb="3">
      <t>ショウガイジ</t>
    </rPh>
    <rPh sb="3" eb="5">
      <t>ホイク</t>
    </rPh>
    <rPh sb="5" eb="7">
      <t>カサン</t>
    </rPh>
    <phoneticPr fontId="7"/>
  </si>
  <si>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7"/>
  </si>
  <si>
    <t>年齢別配置基準を下回る場合による減算</t>
    <rPh sb="11" eb="13">
      <t>バアイ</t>
    </rPh>
    <rPh sb="16" eb="18">
      <t>ゲンサン</t>
    </rPh>
    <phoneticPr fontId="7"/>
  </si>
  <si>
    <t>主幹保育教諭等の専任化により子育て支援の取り組みを実施していない場合であって代替保育教諭等を配置していない場合による減算</t>
    <rPh sb="38" eb="40">
      <t>ダイタイ</t>
    </rPh>
    <rPh sb="40" eb="42">
      <t>ホイク</t>
    </rPh>
    <rPh sb="42" eb="44">
      <t>キョウユ</t>
    </rPh>
    <rPh sb="44" eb="45">
      <t>トウ</t>
    </rPh>
    <rPh sb="46" eb="48">
      <t>ハイチ</t>
    </rPh>
    <rPh sb="53" eb="55">
      <t>バアイ</t>
    </rPh>
    <rPh sb="58" eb="60">
      <t>ゲンサン</t>
    </rPh>
    <phoneticPr fontId="7"/>
  </si>
  <si>
    <t>小規模保育（A型B型）</t>
    <rPh sb="0" eb="3">
      <t>ショウキボ</t>
    </rPh>
    <rPh sb="3" eb="5">
      <t>ホイク</t>
    </rPh>
    <rPh sb="7" eb="8">
      <t>ガタ</t>
    </rPh>
    <rPh sb="9" eb="10">
      <t>ガタ</t>
    </rPh>
    <phoneticPr fontId="7"/>
  </si>
  <si>
    <t>小規模保育（C型）</t>
    <rPh sb="0" eb="3">
      <t>ショウキボ</t>
    </rPh>
    <rPh sb="3" eb="5">
      <t>ホイク</t>
    </rPh>
    <rPh sb="7" eb="8">
      <t>ガタ</t>
    </rPh>
    <phoneticPr fontId="7"/>
  </si>
  <si>
    <t>事業所内保育</t>
    <rPh sb="0" eb="3">
      <t>ジギョウショ</t>
    </rPh>
    <rPh sb="3" eb="4">
      <t>ナイ</t>
    </rPh>
    <rPh sb="4" eb="6">
      <t>ホイク</t>
    </rPh>
    <phoneticPr fontId="7"/>
  </si>
  <si>
    <t>保育所</t>
    <rPh sb="0" eb="2">
      <t>ホイク</t>
    </rPh>
    <rPh sb="2" eb="3">
      <t>ショ</t>
    </rPh>
    <phoneticPr fontId="7"/>
  </si>
  <si>
    <t>認定こども園</t>
    <rPh sb="0" eb="2">
      <t>ニンテイ</t>
    </rPh>
    <rPh sb="5" eb="6">
      <t>エン</t>
    </rPh>
    <phoneticPr fontId="7"/>
  </si>
  <si>
    <t>幼稚園</t>
    <rPh sb="0" eb="3">
      <t>ヨウチエン</t>
    </rPh>
    <phoneticPr fontId="7"/>
  </si>
  <si>
    <t>円</t>
    <rPh sb="0" eb="1">
      <t>エン</t>
    </rPh>
    <phoneticPr fontId="7"/>
  </si>
  <si>
    <t>人</t>
    <rPh sb="0" eb="1">
      <t>ニン</t>
    </rPh>
    <phoneticPr fontId="7"/>
  </si>
  <si>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7"/>
  </si>
  <si>
    <t>保育士</t>
    <rPh sb="0" eb="3">
      <t>ホイクシ</t>
    </rPh>
    <phoneticPr fontId="7"/>
  </si>
  <si>
    <t>副主任保育士</t>
    <rPh sb="0" eb="3">
      <t>フクシュニン</t>
    </rPh>
    <rPh sb="3" eb="6">
      <t>ホイクシ</t>
    </rPh>
    <phoneticPr fontId="7"/>
  </si>
  <si>
    <t>基本給</t>
    <rPh sb="0" eb="3">
      <t>キホンキュウ</t>
    </rPh>
    <phoneticPr fontId="7"/>
  </si>
  <si>
    <t>職名</t>
    <rPh sb="0" eb="2">
      <t>ショクメイ</t>
    </rPh>
    <phoneticPr fontId="7"/>
  </si>
  <si>
    <t>②年齢別
　児童数</t>
    <rPh sb="1" eb="4">
      <t>ネンレイベツ</t>
    </rPh>
    <rPh sb="6" eb="9">
      <t>ジドウスウ</t>
    </rPh>
    <phoneticPr fontId="7"/>
  </si>
  <si>
    <t>満３歳児対応加配加算</t>
    <rPh sb="0" eb="1">
      <t>マン</t>
    </rPh>
    <rPh sb="2" eb="4">
      <t>サイジ</t>
    </rPh>
    <rPh sb="4" eb="6">
      <t>タイオウ</t>
    </rPh>
    <rPh sb="6" eb="8">
      <t>カハイ</t>
    </rPh>
    <rPh sb="8" eb="10">
      <t>カサン</t>
    </rPh>
    <phoneticPr fontId="7"/>
  </si>
  <si>
    <t>副園長・教頭配置加算を受けている場合の減算</t>
    <rPh sb="6" eb="8">
      <t>ハイチ</t>
    </rPh>
    <rPh sb="11" eb="12">
      <t>ウ</t>
    </rPh>
    <rPh sb="16" eb="18">
      <t>バアイ</t>
    </rPh>
    <rPh sb="19" eb="21">
      <t>ゲンザン</t>
    </rPh>
    <phoneticPr fontId="7"/>
  </si>
  <si>
    <t>③各種加算の適用状況</t>
    <rPh sb="1" eb="3">
      <t>カクシュ</t>
    </rPh>
    <rPh sb="3" eb="5">
      <t>カサン</t>
    </rPh>
    <rPh sb="6" eb="8">
      <t>テキヨウ</t>
    </rPh>
    <rPh sb="8" eb="10">
      <t>ジョウキョウ</t>
    </rPh>
    <phoneticPr fontId="7"/>
  </si>
  <si>
    <t>居宅訪問型保育</t>
    <rPh sb="0" eb="2">
      <t>キョタク</t>
    </rPh>
    <rPh sb="2" eb="5">
      <t>ホウモンガタ</t>
    </rPh>
    <rPh sb="5" eb="7">
      <t>ホイク</t>
    </rPh>
    <phoneticPr fontId="7"/>
  </si>
  <si>
    <t>家庭的保育</t>
    <rPh sb="0" eb="3">
      <t>カテイテキ</t>
    </rPh>
    <rPh sb="3" eb="5">
      <t>ホイク</t>
    </rPh>
    <phoneticPr fontId="7"/>
  </si>
  <si>
    <t>年</t>
    <rPh sb="0" eb="1">
      <t>ネン</t>
    </rPh>
    <phoneticPr fontId="7"/>
  </si>
  <si>
    <t>④家庭的保育等の経験年数</t>
    <rPh sb="1" eb="4">
      <t>カテイテキ</t>
    </rPh>
    <rPh sb="4" eb="6">
      <t>ホイク</t>
    </rPh>
    <rPh sb="6" eb="7">
      <t>トウ</t>
    </rPh>
    <rPh sb="8" eb="10">
      <t>ケイケン</t>
    </rPh>
    <rPh sb="10" eb="12">
      <t>ネンスウ</t>
    </rPh>
    <phoneticPr fontId="7"/>
  </si>
  <si>
    <t>⑤加算対象人数の基礎となる職員数</t>
    <rPh sb="1" eb="3">
      <t>カサン</t>
    </rPh>
    <rPh sb="3" eb="5">
      <t>タイショウ</t>
    </rPh>
    <rPh sb="5" eb="7">
      <t>ニンズウ</t>
    </rPh>
    <rPh sb="8" eb="10">
      <t>キソ</t>
    </rPh>
    <rPh sb="13" eb="16">
      <t>ショクインスウ</t>
    </rPh>
    <phoneticPr fontId="7"/>
  </si>
  <si>
    <t>⑥加算対象人数</t>
    <rPh sb="1" eb="3">
      <t>カサン</t>
    </rPh>
    <rPh sb="3" eb="5">
      <t>タイショウ</t>
    </rPh>
    <rPh sb="5" eb="7">
      <t>ニンズウ</t>
    </rPh>
    <phoneticPr fontId="7"/>
  </si>
  <si>
    <t>人数Ａ（⑤×１／３）</t>
    <rPh sb="0" eb="2">
      <t>ニンズウ</t>
    </rPh>
    <phoneticPr fontId="7"/>
  </si>
  <si>
    <t>人数Ｂ（⑤×１／５）</t>
    <rPh sb="0" eb="2">
      <t>ニンズウ</t>
    </rPh>
    <phoneticPr fontId="7"/>
  </si>
  <si>
    <t>※　⑤について算出方法を示した書類を添付すること。</t>
    <phoneticPr fontId="7"/>
  </si>
  <si>
    <t>※　④について経験年数の根拠となる書類を添付すること。</t>
    <rPh sb="7" eb="9">
      <t>ケイケン</t>
    </rPh>
    <rPh sb="9" eb="11">
      <t>ネンスウ</t>
    </rPh>
    <phoneticPr fontId="7"/>
  </si>
  <si>
    <t>加算対象者
経験年数</t>
    <rPh sb="0" eb="2">
      <t>カサン</t>
    </rPh>
    <rPh sb="2" eb="4">
      <t>タイショウ</t>
    </rPh>
    <rPh sb="4" eb="5">
      <t>シャ</t>
    </rPh>
    <rPh sb="6" eb="8">
      <t>ケイケン</t>
    </rPh>
    <rPh sb="8" eb="10">
      <t>ネンスウ</t>
    </rPh>
    <phoneticPr fontId="7"/>
  </si>
  <si>
    <t>加算対象者
経験年数</t>
    <rPh sb="0" eb="2">
      <t>カサン</t>
    </rPh>
    <rPh sb="2" eb="5">
      <t>タイショウシャ</t>
    </rPh>
    <rPh sb="6" eb="8">
      <t>ケイケン</t>
    </rPh>
    <rPh sb="8" eb="10">
      <t>ネンスウ</t>
    </rPh>
    <phoneticPr fontId="7"/>
  </si>
  <si>
    <t>次の内容について、当てはまる項目に○をつけること。</t>
    <rPh sb="0" eb="1">
      <t>ツギ</t>
    </rPh>
    <rPh sb="2" eb="4">
      <t>ナイヨウ</t>
    </rPh>
    <rPh sb="9" eb="10">
      <t>ア</t>
    </rPh>
    <rPh sb="14" eb="16">
      <t>コウモク</t>
    </rPh>
    <phoneticPr fontId="7"/>
  </si>
  <si>
    <t>改善した
給与項目</t>
    <rPh sb="0" eb="2">
      <t>カイゼン</t>
    </rPh>
    <rPh sb="5" eb="7">
      <t>キュウヨ</t>
    </rPh>
    <rPh sb="7" eb="9">
      <t>コウモク</t>
    </rPh>
    <phoneticPr fontId="7"/>
  </si>
  <si>
    <t>月</t>
    <rPh sb="0" eb="1">
      <t>ツキ</t>
    </rPh>
    <phoneticPr fontId="7"/>
  </si>
  <si>
    <t>調理員</t>
    <rPh sb="0" eb="3">
      <t>チョウリイン</t>
    </rPh>
    <phoneticPr fontId="7"/>
  </si>
  <si>
    <t>手当</t>
    <rPh sb="0" eb="2">
      <t>テアテ</t>
    </rPh>
    <phoneticPr fontId="7"/>
  </si>
  <si>
    <t>事務員</t>
    <rPh sb="0" eb="3">
      <t>ジムイン</t>
    </rPh>
    <phoneticPr fontId="7"/>
  </si>
  <si>
    <t>例2</t>
    <rPh sb="0" eb="1">
      <t>レイ</t>
    </rPh>
    <phoneticPr fontId="7"/>
  </si>
  <si>
    <t>例1</t>
    <rPh sb="0" eb="1">
      <t>レイ</t>
    </rPh>
    <phoneticPr fontId="7"/>
  </si>
  <si>
    <t>専門リーダー</t>
    <rPh sb="0" eb="2">
      <t>センモン</t>
    </rPh>
    <phoneticPr fontId="7"/>
  </si>
  <si>
    <t>例3</t>
    <rPh sb="0" eb="1">
      <t>レイ</t>
    </rPh>
    <phoneticPr fontId="7"/>
  </si>
  <si>
    <t>副主任保育士</t>
    <rPh sb="0" eb="1">
      <t>フク</t>
    </rPh>
    <rPh sb="1" eb="3">
      <t>シュニン</t>
    </rPh>
    <rPh sb="3" eb="6">
      <t>ホイクシ</t>
    </rPh>
    <phoneticPr fontId="7"/>
  </si>
  <si>
    <t>事務職員雇上加算</t>
    <rPh sb="0" eb="2">
      <t>ジム</t>
    </rPh>
    <rPh sb="2" eb="4">
      <t>ショクイン</t>
    </rPh>
    <rPh sb="4" eb="5">
      <t>ヤト</t>
    </rPh>
    <rPh sb="5" eb="6">
      <t>ア</t>
    </rPh>
    <rPh sb="6" eb="8">
      <t>カサン</t>
    </rPh>
    <phoneticPr fontId="7"/>
  </si>
  <si>
    <t>うち満３歳児※</t>
    <rPh sb="2" eb="3">
      <t>マン</t>
    </rPh>
    <rPh sb="4" eb="6">
      <t>サイジ</t>
    </rPh>
    <phoneticPr fontId="7"/>
  </si>
  <si>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7"/>
  </si>
  <si>
    <t>合計</t>
    <rPh sb="0" eb="2">
      <t>ゴウケイ</t>
    </rPh>
    <phoneticPr fontId="7"/>
  </si>
  <si>
    <t>○○県</t>
    <rPh sb="2" eb="3">
      <t>ケン</t>
    </rPh>
    <phoneticPr fontId="7"/>
  </si>
  <si>
    <t>○○市</t>
    <rPh sb="2" eb="3">
      <t>シ</t>
    </rPh>
    <phoneticPr fontId="7"/>
  </si>
  <si>
    <t>○○保育所</t>
    <rPh sb="2" eb="5">
      <t>ホイクショ</t>
    </rPh>
    <phoneticPr fontId="7"/>
  </si>
  <si>
    <t>②</t>
    <phoneticPr fontId="7"/>
  </si>
  <si>
    <t>拠出見込額</t>
    <rPh sb="0" eb="2">
      <t>キョシュツ</t>
    </rPh>
    <rPh sb="2" eb="4">
      <t>ミコミ</t>
    </rPh>
    <rPh sb="4" eb="5">
      <t>ガク</t>
    </rPh>
    <phoneticPr fontId="7"/>
  </si>
  <si>
    <t>①</t>
    <phoneticPr fontId="7"/>
  </si>
  <si>
    <t>③</t>
    <phoneticPr fontId="7"/>
  </si>
  <si>
    <t>人数Ｂ</t>
    <rPh sb="0" eb="2">
      <t>ニンズウ</t>
    </rPh>
    <phoneticPr fontId="7"/>
  </si>
  <si>
    <t>人数Ａ</t>
    <rPh sb="0" eb="2">
      <t>ニンズウ</t>
    </rPh>
    <phoneticPr fontId="7"/>
  </si>
  <si>
    <t>＝</t>
    <phoneticPr fontId="7"/>
  </si>
  <si>
    <t>×</t>
    <phoneticPr fontId="7"/>
  </si>
  <si>
    <t>×</t>
    <phoneticPr fontId="7"/>
  </si>
  <si>
    <t>□□□リーダー</t>
    <phoneticPr fontId="7"/>
  </si>
  <si>
    <t>△△△リーダー</t>
    <phoneticPr fontId="7"/>
  </si>
  <si>
    <t>○○○リーダー</t>
    <phoneticPr fontId="7"/>
  </si>
  <si>
    <t>同一事業者内における拠出実績額・受入実績額一覧表</t>
    <rPh sb="0" eb="2">
      <t>ドウイツ</t>
    </rPh>
    <rPh sb="2" eb="5">
      <t>ジギョウシャ</t>
    </rPh>
    <rPh sb="5" eb="6">
      <t>ナイ</t>
    </rPh>
    <rPh sb="10" eb="12">
      <t>キョシュツ</t>
    </rPh>
    <rPh sb="12" eb="15">
      <t>ジッセキガク</t>
    </rPh>
    <rPh sb="16" eb="18">
      <t>ウケイレ</t>
    </rPh>
    <rPh sb="18" eb="21">
      <t>ジッセキガク</t>
    </rPh>
    <rPh sb="21" eb="23">
      <t>イチラン</t>
    </rPh>
    <rPh sb="23" eb="24">
      <t>ヒョウ</t>
    </rPh>
    <phoneticPr fontId="7"/>
  </si>
  <si>
    <t>同一事業者が運営する全ての施設・事業所（特定教育・保育施設及び特定地域型保育事業所）について記入すること。</t>
    <phoneticPr fontId="7"/>
  </si>
  <si>
    <t>※</t>
    <phoneticPr fontId="7"/>
  </si>
  <si>
    <t>同一事業者内における拠出見込額・受入見込額一覧表</t>
    <rPh sb="0" eb="2">
      <t>ドウイツ</t>
    </rPh>
    <rPh sb="2" eb="5">
      <t>ジギョウシャ</t>
    </rPh>
    <rPh sb="5" eb="6">
      <t>ナイ</t>
    </rPh>
    <rPh sb="10" eb="12">
      <t>キョシュツ</t>
    </rPh>
    <rPh sb="12" eb="14">
      <t>ミコミ</t>
    </rPh>
    <rPh sb="14" eb="15">
      <t>ガク</t>
    </rPh>
    <rPh sb="16" eb="18">
      <t>ウケイレ</t>
    </rPh>
    <rPh sb="18" eb="20">
      <t>ミコミ</t>
    </rPh>
    <rPh sb="20" eb="21">
      <t>ガク</t>
    </rPh>
    <rPh sb="21" eb="23">
      <t>イチラン</t>
    </rPh>
    <rPh sb="23" eb="24">
      <t>ヒョウ</t>
    </rPh>
    <phoneticPr fontId="7"/>
  </si>
  <si>
    <t>✔</t>
    <phoneticPr fontId="7"/>
  </si>
  <si>
    <t>有</t>
    <rPh sb="0" eb="1">
      <t>ア</t>
    </rPh>
    <phoneticPr fontId="7"/>
  </si>
  <si>
    <t>基本給</t>
    <rPh sb="0" eb="3">
      <t>キホンキュウ</t>
    </rPh>
    <phoneticPr fontId="7"/>
  </si>
  <si>
    <t>○</t>
    <phoneticPr fontId="7"/>
  </si>
  <si>
    <t>手当（　　　　）</t>
    <rPh sb="0" eb="2">
      <t>テアテ</t>
    </rPh>
    <phoneticPr fontId="7"/>
  </si>
  <si>
    <t>賞与（一時金）</t>
    <rPh sb="0" eb="2">
      <t>ショウヨ</t>
    </rPh>
    <rPh sb="3" eb="6">
      <t>イチジキン</t>
    </rPh>
    <phoneticPr fontId="7"/>
  </si>
  <si>
    <t>その他（　　　　）</t>
    <rPh sb="2" eb="3">
      <t>ホカ</t>
    </rPh>
    <phoneticPr fontId="7"/>
  </si>
  <si>
    <t>○</t>
    <phoneticPr fontId="7"/>
  </si>
  <si>
    <t>例１</t>
    <rPh sb="0" eb="1">
      <t>レイ</t>
    </rPh>
    <phoneticPr fontId="7"/>
  </si>
  <si>
    <t>例２</t>
    <rPh sb="0" eb="1">
      <t>レイ</t>
    </rPh>
    <phoneticPr fontId="7"/>
  </si>
  <si>
    <t>適</t>
    <phoneticPr fontId="7"/>
  </si>
  <si>
    <t>否</t>
    <phoneticPr fontId="7"/>
  </si>
  <si>
    <t>加算Ⅱ</t>
    <phoneticPr fontId="7"/>
  </si>
  <si>
    <t>講師配置加算</t>
    <phoneticPr fontId="7"/>
  </si>
  <si>
    <t>講師配置加算</t>
    <rPh sb="0" eb="2">
      <t>コウシ</t>
    </rPh>
    <rPh sb="2" eb="4">
      <t>ハイチ</t>
    </rPh>
    <rPh sb="4" eb="6">
      <t>カサン</t>
    </rPh>
    <phoneticPr fontId="7"/>
  </si>
  <si>
    <t>①基礎分</t>
    <rPh sb="1" eb="3">
      <t>キソ</t>
    </rPh>
    <rPh sb="3" eb="4">
      <t>ブン</t>
    </rPh>
    <phoneticPr fontId="7"/>
  </si>
  <si>
    <t>加算率（①＋②）</t>
    <rPh sb="0" eb="3">
      <t>カサンリツ</t>
    </rPh>
    <phoneticPr fontId="7"/>
  </si>
  <si>
    <t>キャリア
パス要件※</t>
    <rPh sb="7" eb="9">
      <t>ヨウケン</t>
    </rPh>
    <phoneticPr fontId="7"/>
  </si>
  <si>
    <t>適</t>
    <phoneticPr fontId="7"/>
  </si>
  <si>
    <t>％</t>
    <phoneticPr fontId="7"/>
  </si>
  <si>
    <t>※処遇改善等加算Ⅱの適用を受けていた場合は、「加算Ⅱ」を選択すること。</t>
    <rPh sb="1" eb="8">
      <t>ショカカ</t>
    </rPh>
    <rPh sb="10" eb="12">
      <t>テキヨウ</t>
    </rPh>
    <rPh sb="13" eb="14">
      <t>ウ</t>
    </rPh>
    <rPh sb="18" eb="20">
      <t>バアイ</t>
    </rPh>
    <rPh sb="23" eb="25">
      <t>カサン</t>
    </rPh>
    <rPh sb="28" eb="30">
      <t>センタク</t>
    </rPh>
    <phoneticPr fontId="7"/>
  </si>
  <si>
    <r>
      <t xml:space="preserve">①基礎分
</t>
    </r>
    <r>
      <rPr>
        <sz val="10"/>
        <rFont val="HGｺﾞｼｯｸM"/>
        <family val="3"/>
        <charset val="128"/>
      </rPr>
      <t>（(3)Ｃに基づき設定）</t>
    </r>
    <rPh sb="1" eb="3">
      <t>キソ</t>
    </rPh>
    <rPh sb="3" eb="4">
      <t>ブン</t>
    </rPh>
    <rPh sb="11" eb="12">
      <t>モト</t>
    </rPh>
    <rPh sb="14" eb="16">
      <t>セッテイ</t>
    </rPh>
    <phoneticPr fontId="7"/>
  </si>
  <si>
    <t>加算Ⅰ新規事由</t>
    <rPh sb="0" eb="2">
      <t>カサン</t>
    </rPh>
    <rPh sb="3" eb="5">
      <t>シンキ</t>
    </rPh>
    <rPh sb="5" eb="7">
      <t>ジユウ</t>
    </rPh>
    <phoneticPr fontId="7"/>
  </si>
  <si>
    <t>具体的な状況</t>
    <rPh sb="0" eb="3">
      <t>グタイテキ</t>
    </rPh>
    <rPh sb="4" eb="6">
      <t>ジョウキョウ</t>
    </rPh>
    <phoneticPr fontId="7"/>
  </si>
  <si>
    <t>　</t>
  </si>
  <si>
    <t>受けた直近年度（</t>
    <rPh sb="0" eb="1">
      <t>ウ</t>
    </rPh>
    <rPh sb="3" eb="5">
      <t>チョッキン</t>
    </rPh>
    <rPh sb="5" eb="7">
      <t>ネンド</t>
    </rPh>
    <phoneticPr fontId="7"/>
  </si>
  <si>
    <t>）年度</t>
    <rPh sb="1" eb="3">
      <t>ネンド</t>
    </rPh>
    <phoneticPr fontId="7"/>
  </si>
  <si>
    <t>合計
（ア＋イ）</t>
    <rPh sb="0" eb="2">
      <t>ゴウケイ</t>
    </rPh>
    <phoneticPr fontId="7"/>
  </si>
  <si>
    <r>
      <t xml:space="preserve">職員総数
</t>
    </r>
    <r>
      <rPr>
        <sz val="10"/>
        <rFont val="HGｺﾞｼｯｸM"/>
        <family val="3"/>
        <charset val="128"/>
      </rPr>
      <t>Ａ</t>
    </r>
    <rPh sb="0" eb="1">
      <t>ショク</t>
    </rPh>
    <rPh sb="1" eb="2">
      <t>イン</t>
    </rPh>
    <rPh sb="2" eb="4">
      <t>ソウスウ</t>
    </rPh>
    <phoneticPr fontId="7"/>
  </si>
  <si>
    <r>
      <t xml:space="preserve">総通算勤続年月数
</t>
    </r>
    <r>
      <rPr>
        <sz val="10"/>
        <rFont val="HGｺﾞｼｯｸM"/>
        <family val="3"/>
        <charset val="128"/>
      </rPr>
      <t>Ｂ</t>
    </r>
    <rPh sb="0" eb="1">
      <t>ソウ</t>
    </rPh>
    <rPh sb="1" eb="3">
      <t>ツウサン</t>
    </rPh>
    <rPh sb="3" eb="5">
      <t>キンゾク</t>
    </rPh>
    <rPh sb="5" eb="7">
      <t>ネンゲツ</t>
    </rPh>
    <rPh sb="7" eb="8">
      <t>スウ</t>
    </rPh>
    <phoneticPr fontId="7"/>
  </si>
  <si>
    <r>
      <t>年</t>
    </r>
    <r>
      <rPr>
        <vertAlign val="superscript"/>
        <sz val="11"/>
        <rFont val="HGｺﾞｼｯｸM"/>
        <family val="3"/>
        <charset val="128"/>
      </rPr>
      <t>※３</t>
    </r>
    <rPh sb="0" eb="1">
      <t>ネン</t>
    </rPh>
    <phoneticPr fontId="7"/>
  </si>
  <si>
    <t>（１）加算率</t>
    <rPh sb="3" eb="5">
      <t>カサン</t>
    </rPh>
    <rPh sb="5" eb="6">
      <t>リツ</t>
    </rPh>
    <phoneticPr fontId="26"/>
  </si>
  <si>
    <t>　（参考）前年度の認定の状況</t>
    <rPh sb="2" eb="4">
      <t>サンコウ</t>
    </rPh>
    <rPh sb="5" eb="8">
      <t>ゼンネンド</t>
    </rPh>
    <rPh sb="9" eb="11">
      <t>ニンテイ</t>
    </rPh>
    <rPh sb="12" eb="14">
      <t>ジョウキョウ</t>
    </rPh>
    <phoneticPr fontId="26"/>
  </si>
  <si>
    <t>（２）加算Ⅰ新規事由の状況（賃金改善要件分を受ける場合）</t>
    <rPh sb="3" eb="5">
      <t>カサン</t>
    </rPh>
    <rPh sb="6" eb="8">
      <t>シンキ</t>
    </rPh>
    <rPh sb="8" eb="10">
      <t>ジユウ</t>
    </rPh>
    <rPh sb="11" eb="13">
      <t>ジョウキョウ</t>
    </rPh>
    <rPh sb="14" eb="16">
      <t>チンギン</t>
    </rPh>
    <rPh sb="16" eb="18">
      <t>カイゼン</t>
    </rPh>
    <rPh sb="18" eb="20">
      <t>ヨウケン</t>
    </rPh>
    <rPh sb="20" eb="21">
      <t>ブン</t>
    </rPh>
    <rPh sb="22" eb="23">
      <t>ウ</t>
    </rPh>
    <rPh sb="25" eb="27">
      <t>バアイ</t>
    </rPh>
    <phoneticPr fontId="26"/>
  </si>
  <si>
    <t>経験年月数</t>
    <rPh sb="0" eb="2">
      <t>ケイケン</t>
    </rPh>
    <rPh sb="2" eb="4">
      <t>ネンゲツ</t>
    </rPh>
    <rPh sb="4" eb="5">
      <t>スウ</t>
    </rPh>
    <phoneticPr fontId="7"/>
  </si>
  <si>
    <t>現に勤務する
施設・事業所
の勤続年数</t>
    <rPh sb="15" eb="17">
      <t>キンゾク</t>
    </rPh>
    <rPh sb="17" eb="19">
      <t>ネンスウ</t>
    </rPh>
    <phoneticPr fontId="7"/>
  </si>
  <si>
    <t xml:space="preserve">ア
 </t>
    <phoneticPr fontId="7"/>
  </si>
  <si>
    <t xml:space="preserve">イ
 </t>
    <phoneticPr fontId="7"/>
  </si>
  <si>
    <t>その他の
施設・事業所
の通算勤続年数</t>
    <rPh sb="2" eb="3">
      <t>ホカ</t>
    </rPh>
    <rPh sb="13" eb="15">
      <t>ツウサン</t>
    </rPh>
    <rPh sb="15" eb="17">
      <t>キンゾク</t>
    </rPh>
    <rPh sb="17" eb="19">
      <t>ネンスウ</t>
    </rPh>
    <phoneticPr fontId="7"/>
  </si>
  <si>
    <t>令和　　年　　月　　日</t>
    <rPh sb="0" eb="2">
      <t>レイワ</t>
    </rPh>
    <rPh sb="4" eb="5">
      <t>ネン</t>
    </rPh>
    <rPh sb="7" eb="8">
      <t>ツキ</t>
    </rPh>
    <rPh sb="10" eb="11">
      <t>ヒ</t>
    </rPh>
    <phoneticPr fontId="7"/>
  </si>
  <si>
    <t>上記について、全ての職員に対し、周知をした上で、提出していることを証明いたします。</t>
    <rPh sb="0" eb="2">
      <t>ジョウキ</t>
    </rPh>
    <rPh sb="7" eb="8">
      <t>スベ</t>
    </rPh>
    <rPh sb="10" eb="12">
      <t>ショクイン</t>
    </rPh>
    <rPh sb="13" eb="14">
      <t>タイ</t>
    </rPh>
    <rPh sb="16" eb="18">
      <t>シュウチ</t>
    </rPh>
    <rPh sb="21" eb="22">
      <t>ウエ</t>
    </rPh>
    <rPh sb="24" eb="26">
      <t>テイシュツ</t>
    </rPh>
    <rPh sb="33" eb="35">
      <t>ショウメイ</t>
    </rPh>
    <phoneticPr fontId="7"/>
  </si>
  <si>
    <t>非該当</t>
    <phoneticPr fontId="7"/>
  </si>
  <si>
    <t>該当</t>
    <phoneticPr fontId="7"/>
  </si>
  <si>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7"/>
  </si>
  <si>
    <t>　ａ　職員の職位、職責又は職務内容等に応じた勤務条件等の要件を定めている。</t>
    <phoneticPr fontId="7"/>
  </si>
  <si>
    <t>次のａからｃまでの全ての要件を満たす。</t>
    <rPh sb="0" eb="1">
      <t>ツギ</t>
    </rPh>
    <rPh sb="9" eb="10">
      <t>スベ</t>
    </rPh>
    <rPh sb="12" eb="14">
      <t>ヨウケン</t>
    </rPh>
    <rPh sb="15" eb="16">
      <t>ミ</t>
    </rPh>
    <phoneticPr fontId="7"/>
  </si>
  <si>
    <t>次の内容について、「該当」「非該当」を選択すること。</t>
    <phoneticPr fontId="7"/>
  </si>
  <si>
    <t>※加算Ⅱの適用を受けようとする場合には提出不要</t>
    <rPh sb="1" eb="3">
      <t>カサン</t>
    </rPh>
    <rPh sb="5" eb="7">
      <t>テキヨウ</t>
    </rPh>
    <rPh sb="8" eb="9">
      <t>ウ</t>
    </rPh>
    <rPh sb="15" eb="17">
      <t>バアイ</t>
    </rPh>
    <rPh sb="19" eb="21">
      <t>テイシュツ</t>
    </rPh>
    <rPh sb="21" eb="23">
      <t>フヨウ</t>
    </rPh>
    <phoneticPr fontId="7"/>
  </si>
  <si>
    <t>〇キャリアパスに関する要件について</t>
    <rPh sb="8" eb="9">
      <t>カン</t>
    </rPh>
    <rPh sb="11" eb="13">
      <t>ヨウケン</t>
    </rPh>
    <phoneticPr fontId="7"/>
  </si>
  <si>
    <t>　職員の職位、職責又は職務内容に応じた勤務条件等の要件及びこれに応じた賃金体系を定め、全ての職員に周知している。</t>
    <rPh sb="43" eb="44">
      <t>スベ</t>
    </rPh>
    <phoneticPr fontId="7"/>
  </si>
  <si>
    <t>施設内調理</t>
    <rPh sb="0" eb="2">
      <t>シセツ</t>
    </rPh>
    <rPh sb="2" eb="3">
      <t>ナイ</t>
    </rPh>
    <rPh sb="3" eb="5">
      <t>チョウリ</t>
    </rPh>
    <phoneticPr fontId="7"/>
  </si>
  <si>
    <t>栄養管理加算（Ａ：配置の場合）</t>
    <rPh sb="0" eb="2">
      <t>エイヨウ</t>
    </rPh>
    <rPh sb="2" eb="4">
      <t>カンリ</t>
    </rPh>
    <rPh sb="4" eb="6">
      <t>カサン</t>
    </rPh>
    <rPh sb="9" eb="11">
      <t>ハイチ</t>
    </rPh>
    <rPh sb="12" eb="14">
      <t>バアイ</t>
    </rPh>
    <phoneticPr fontId="7"/>
  </si>
  <si>
    <t>①</t>
    <phoneticPr fontId="7"/>
  </si>
  <si>
    <t>加算率</t>
    <rPh sb="0" eb="3">
      <t>カサンリツ</t>
    </rPh>
    <phoneticPr fontId="7"/>
  </si>
  <si>
    <t>②</t>
    <phoneticPr fontId="7"/>
  </si>
  <si>
    <t>④</t>
    <phoneticPr fontId="7"/>
  </si>
  <si>
    <t>前年度の加算残額</t>
    <rPh sb="0" eb="3">
      <t>ゼンネンド</t>
    </rPh>
    <rPh sb="4" eb="6">
      <t>カサン</t>
    </rPh>
    <rPh sb="6" eb="8">
      <t>ザンガク</t>
    </rPh>
    <phoneticPr fontId="7"/>
  </si>
  <si>
    <t>前年度の加算残額に対応した賃金の支払い状況</t>
    <rPh sb="0" eb="3">
      <t>ゼンネンド</t>
    </rPh>
    <rPh sb="4" eb="6">
      <t>カサン</t>
    </rPh>
    <rPh sb="6" eb="8">
      <t>ザンガク</t>
    </rPh>
    <rPh sb="9" eb="11">
      <t>タイオウ</t>
    </rPh>
    <rPh sb="13" eb="15">
      <t>チンギン</t>
    </rPh>
    <rPh sb="16" eb="18">
      <t>シハラ</t>
    </rPh>
    <rPh sb="19" eb="21">
      <t>ジョウキョウ</t>
    </rPh>
    <phoneticPr fontId="7"/>
  </si>
  <si>
    <t>支払いの有無</t>
    <rPh sb="0" eb="2">
      <t>シハラ</t>
    </rPh>
    <rPh sb="4" eb="6">
      <t>ウム</t>
    </rPh>
    <phoneticPr fontId="7"/>
  </si>
  <si>
    <t>前年度の加算残額に対応した支払い賃金額</t>
    <rPh sb="0" eb="3">
      <t>ゼンネンド</t>
    </rPh>
    <rPh sb="4" eb="6">
      <t>カサン</t>
    </rPh>
    <rPh sb="6" eb="8">
      <t>ザンガク</t>
    </rPh>
    <rPh sb="9" eb="11">
      <t>タイオウ</t>
    </rPh>
    <rPh sb="13" eb="15">
      <t>シハラ</t>
    </rPh>
    <rPh sb="16" eb="18">
      <t>チンギン</t>
    </rPh>
    <rPh sb="18" eb="19">
      <t>ガク</t>
    </rPh>
    <phoneticPr fontId="7"/>
  </si>
  <si>
    <t>支払い時期</t>
    <rPh sb="0" eb="2">
      <t>シハラ</t>
    </rPh>
    <rPh sb="3" eb="5">
      <t>ジキ</t>
    </rPh>
    <phoneticPr fontId="7"/>
  </si>
  <si>
    <t>⑪</t>
    <phoneticPr fontId="7"/>
  </si>
  <si>
    <t>（１）前年度の加算残額に対応する賃金改善の状況（前年度の加算残額がある場合のみ記入））</t>
    <rPh sb="3" eb="5">
      <t>ゼンネン</t>
    </rPh>
    <rPh sb="5" eb="6">
      <t>ド</t>
    </rPh>
    <rPh sb="7" eb="9">
      <t>カサン</t>
    </rPh>
    <rPh sb="9" eb="11">
      <t>ザンガク</t>
    </rPh>
    <rPh sb="12" eb="14">
      <t>タイオウ</t>
    </rPh>
    <rPh sb="16" eb="18">
      <t>チンギン</t>
    </rPh>
    <rPh sb="18" eb="20">
      <t>カイゼン</t>
    </rPh>
    <rPh sb="21" eb="23">
      <t>ジョウキョウ</t>
    </rPh>
    <rPh sb="24" eb="27">
      <t>ゼンネンド</t>
    </rPh>
    <rPh sb="28" eb="30">
      <t>カサン</t>
    </rPh>
    <rPh sb="30" eb="32">
      <t>ザンガク</t>
    </rPh>
    <rPh sb="35" eb="37">
      <t>バアイ</t>
    </rPh>
    <rPh sb="39" eb="41">
      <t>キニュウ</t>
    </rPh>
    <phoneticPr fontId="7"/>
  </si>
  <si>
    <t>　</t>
    <phoneticPr fontId="7"/>
  </si>
  <si>
    <t>加算Ⅱ新規事由</t>
    <rPh sb="0" eb="2">
      <t>カサン</t>
    </rPh>
    <rPh sb="3" eb="5">
      <t>シンキ</t>
    </rPh>
    <rPh sb="5" eb="7">
      <t>ジユウ</t>
    </rPh>
    <phoneticPr fontId="7"/>
  </si>
  <si>
    <t>）</t>
    <phoneticPr fontId="7"/>
  </si>
  <si>
    <t>（</t>
    <phoneticPr fontId="7"/>
  </si>
  <si>
    <t>ヶ月</t>
  </si>
  <si>
    <t>②</t>
    <phoneticPr fontId="7"/>
  </si>
  <si>
    <t>加算残額に対応した賃金の支払い状況</t>
    <rPh sb="0" eb="2">
      <t>カサン</t>
    </rPh>
    <rPh sb="2" eb="4">
      <t>ザンガク</t>
    </rPh>
    <rPh sb="5" eb="7">
      <t>タイオウ</t>
    </rPh>
    <rPh sb="9" eb="11">
      <t>チンギン</t>
    </rPh>
    <rPh sb="12" eb="14">
      <t>シハラ</t>
    </rPh>
    <rPh sb="15" eb="17">
      <t>ジョウキョウ</t>
    </rPh>
    <phoneticPr fontId="7"/>
  </si>
  <si>
    <t>（１）加算前年度の加算残額に対応する賃金改善の状況（加算前年度の加算残額がある場合のみ記入））</t>
    <rPh sb="3" eb="5">
      <t>カサン</t>
    </rPh>
    <rPh sb="5" eb="7">
      <t>ゼンネン</t>
    </rPh>
    <rPh sb="7" eb="8">
      <t>ド</t>
    </rPh>
    <rPh sb="9" eb="11">
      <t>カサン</t>
    </rPh>
    <rPh sb="11" eb="13">
      <t>ザンガク</t>
    </rPh>
    <rPh sb="14" eb="16">
      <t>タイオウ</t>
    </rPh>
    <rPh sb="18" eb="20">
      <t>チンギン</t>
    </rPh>
    <rPh sb="20" eb="22">
      <t>カイゼン</t>
    </rPh>
    <rPh sb="23" eb="25">
      <t>ジョウキョウ</t>
    </rPh>
    <rPh sb="26" eb="28">
      <t>カサン</t>
    </rPh>
    <rPh sb="28" eb="31">
      <t>ゼンネンド</t>
    </rPh>
    <rPh sb="32" eb="34">
      <t>カサン</t>
    </rPh>
    <rPh sb="34" eb="36">
      <t>ザンガク</t>
    </rPh>
    <rPh sb="39" eb="41">
      <t>バアイ</t>
    </rPh>
    <rPh sb="43" eb="45">
      <t>キニュウ</t>
    </rPh>
    <phoneticPr fontId="7"/>
  </si>
  <si>
    <t>支払った給与の項目</t>
    <rPh sb="0" eb="2">
      <t>シハラ</t>
    </rPh>
    <rPh sb="4" eb="6">
      <t>キュウヨ</t>
    </rPh>
    <rPh sb="5" eb="6">
      <t>シキュウ</t>
    </rPh>
    <rPh sb="7" eb="9">
      <t>コウモク</t>
    </rPh>
    <phoneticPr fontId="7"/>
  </si>
  <si>
    <t>加算前年度の加算残額に対応した賃金の支払い状況</t>
    <rPh sb="0" eb="2">
      <t>カサン</t>
    </rPh>
    <rPh sb="2" eb="5">
      <t>ゼンネンド</t>
    </rPh>
    <rPh sb="6" eb="8">
      <t>カサン</t>
    </rPh>
    <rPh sb="8" eb="10">
      <t>ザンガク</t>
    </rPh>
    <rPh sb="11" eb="13">
      <t>タイオウ</t>
    </rPh>
    <rPh sb="15" eb="17">
      <t>チンギン</t>
    </rPh>
    <rPh sb="18" eb="20">
      <t>シハラ</t>
    </rPh>
    <rPh sb="21" eb="23">
      <t>ジョウキョウ</t>
    </rPh>
    <phoneticPr fontId="7"/>
  </si>
  <si>
    <t>（以下、加算残額が生じた場合のみ記入）</t>
    <rPh sb="1" eb="3">
      <t>イカ</t>
    </rPh>
    <rPh sb="4" eb="6">
      <t>カサン</t>
    </rPh>
    <rPh sb="6" eb="8">
      <t>ザンガク</t>
    </rPh>
    <rPh sb="9" eb="10">
      <t>ショウ</t>
    </rPh>
    <rPh sb="12" eb="14">
      <t>バアイ</t>
    </rPh>
    <rPh sb="16" eb="18">
      <t>キニュウ</t>
    </rPh>
    <phoneticPr fontId="7"/>
  </si>
  <si>
    <t>加算前年度の加算残額</t>
    <rPh sb="0" eb="2">
      <t>カサン</t>
    </rPh>
    <rPh sb="2" eb="5">
      <t>ゼンネンド</t>
    </rPh>
    <rPh sb="6" eb="8">
      <t>カサン</t>
    </rPh>
    <rPh sb="8" eb="10">
      <t>ザンガク</t>
    </rPh>
    <phoneticPr fontId="7"/>
  </si>
  <si>
    <t>加算前年度の加算残額に対応した支払い賃金額（法定福利費等の事業主負担増加額を含む）</t>
    <rPh sb="0" eb="2">
      <t>カサン</t>
    </rPh>
    <rPh sb="2" eb="5">
      <t>ゼンネンド</t>
    </rPh>
    <rPh sb="6" eb="8">
      <t>カサン</t>
    </rPh>
    <rPh sb="8" eb="10">
      <t>ザンガク</t>
    </rPh>
    <rPh sb="11" eb="13">
      <t>タイオウ</t>
    </rPh>
    <rPh sb="15" eb="17">
      <t>シハラ</t>
    </rPh>
    <rPh sb="18" eb="20">
      <t>チンギン</t>
    </rPh>
    <rPh sb="20" eb="21">
      <t>ガク</t>
    </rPh>
    <phoneticPr fontId="7"/>
  </si>
  <si>
    <t>施設・事業所名</t>
    <phoneticPr fontId="7"/>
  </si>
  <si>
    <t>賃金改善明細（職員別表）</t>
    <rPh sb="4" eb="6">
      <t>メイサイ</t>
    </rPh>
    <rPh sb="7" eb="9">
      <t>ショクイン</t>
    </rPh>
    <rPh sb="9" eb="10">
      <t>ベツ</t>
    </rPh>
    <rPh sb="10" eb="11">
      <t>ヒョウ</t>
    </rPh>
    <phoneticPr fontId="7"/>
  </si>
  <si>
    <t>No</t>
    <phoneticPr fontId="7"/>
  </si>
  <si>
    <t>職員名</t>
    <phoneticPr fontId="7"/>
  </si>
  <si>
    <t>改善実施有無</t>
    <phoneticPr fontId="7"/>
  </si>
  <si>
    <t>職種</t>
    <phoneticPr fontId="7"/>
  </si>
  <si>
    <t>法人役員との兼務</t>
    <phoneticPr fontId="7"/>
  </si>
  <si>
    <r>
      <t>基準年度における賃金水準を適用した場合の賃金</t>
    </r>
    <r>
      <rPr>
        <sz val="12"/>
        <rFont val="ＭＳ ゴシック"/>
        <family val="3"/>
        <charset val="128"/>
      </rPr>
      <t>※4</t>
    </r>
    <rPh sb="0" eb="2">
      <t>キジュン</t>
    </rPh>
    <rPh sb="2" eb="4">
      <t>ネンド</t>
    </rPh>
    <rPh sb="8" eb="10">
      <t>チンギン</t>
    </rPh>
    <rPh sb="10" eb="12">
      <t>スイジュン</t>
    </rPh>
    <rPh sb="13" eb="15">
      <t>テキヨウ</t>
    </rPh>
    <rPh sb="17" eb="19">
      <t>バアイ</t>
    </rPh>
    <rPh sb="20" eb="22">
      <t>チンギン</t>
    </rPh>
    <phoneticPr fontId="7"/>
  </si>
  <si>
    <r>
      <t>人件費の
改定状況   部分</t>
    </r>
    <r>
      <rPr>
        <sz val="12"/>
        <rFont val="ＭＳ ゴシック"/>
        <family val="3"/>
        <charset val="128"/>
      </rPr>
      <t>※5</t>
    </r>
    <r>
      <rPr>
        <sz val="14"/>
        <rFont val="ＭＳ ゴシック"/>
        <family val="3"/>
        <charset val="128"/>
      </rPr>
      <t xml:space="preserve">
⑤</t>
    </r>
    <rPh sb="0" eb="3">
      <t>ジンケンヒ</t>
    </rPh>
    <rPh sb="5" eb="7">
      <t>カイテイ</t>
    </rPh>
    <rPh sb="7" eb="9">
      <t>ジョウキョウ</t>
    </rPh>
    <rPh sb="12" eb="14">
      <t>ブブン</t>
    </rPh>
    <phoneticPr fontId="7"/>
  </si>
  <si>
    <t>計
⑥
（④＋⑤）</t>
    <rPh sb="0" eb="1">
      <t>ケイ</t>
    </rPh>
    <phoneticPr fontId="7"/>
  </si>
  <si>
    <r>
      <t xml:space="preserve">計
</t>
    </r>
    <r>
      <rPr>
        <sz val="12"/>
        <rFont val="ＭＳ ゴシック"/>
        <family val="3"/>
        <charset val="128"/>
      </rPr>
      <t>⑩
（⑦＋⑧＋⑨）</t>
    </r>
    <rPh sb="0" eb="1">
      <t>ケイ</t>
    </rPh>
    <phoneticPr fontId="7"/>
  </si>
  <si>
    <t>備考</t>
    <rPh sb="0" eb="2">
      <t>ビコウ</t>
    </rPh>
    <phoneticPr fontId="7"/>
  </si>
  <si>
    <t>基本給
①</t>
    <phoneticPr fontId="7"/>
  </si>
  <si>
    <t>手当
②</t>
    <rPh sb="0" eb="2">
      <t>テアテ</t>
    </rPh>
    <phoneticPr fontId="7"/>
  </si>
  <si>
    <t>賞与
（一時金）
③</t>
    <rPh sb="0" eb="2">
      <t>ショウヨ</t>
    </rPh>
    <phoneticPr fontId="7"/>
  </si>
  <si>
    <r>
      <t xml:space="preserve">小計
</t>
    </r>
    <r>
      <rPr>
        <sz val="12"/>
        <rFont val="ＭＳ ゴシック"/>
        <family val="3"/>
        <charset val="128"/>
      </rPr>
      <t>④
（①＋②＋③）</t>
    </r>
    <rPh sb="0" eb="2">
      <t>ショウケイ</t>
    </rPh>
    <phoneticPr fontId="7"/>
  </si>
  <si>
    <t>基本給
⑦</t>
    <phoneticPr fontId="7"/>
  </si>
  <si>
    <t>手当
⑧</t>
    <rPh sb="0" eb="2">
      <t>テアテ</t>
    </rPh>
    <phoneticPr fontId="7"/>
  </si>
  <si>
    <t>賞与
（一時金）
⑨</t>
    <rPh sb="0" eb="2">
      <t>ショウヨ</t>
    </rPh>
    <phoneticPr fontId="7"/>
  </si>
  <si>
    <t>総額</t>
    <rPh sb="0" eb="2">
      <t>ソウガク</t>
    </rPh>
    <phoneticPr fontId="7"/>
  </si>
  <si>
    <t>【記入における留意事項】</t>
    <phoneticPr fontId="7"/>
  </si>
  <si>
    <t>施設・事業所に現に勤務している職員全員（職種を問わず、非常勤を含む。）を記載すること。</t>
    <phoneticPr fontId="7"/>
  </si>
  <si>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7"/>
  </si>
  <si>
    <t>※1</t>
    <phoneticPr fontId="7"/>
  </si>
  <si>
    <t>※2　</t>
    <phoneticPr fontId="7"/>
  </si>
  <si>
    <t>「常勤」とは、原則として施設で定めた勤務時間（所定労働時間）の全てを勤務する者、又は１日６時間以上かつ20日以上勤務している者をいい、「非常勤」とは常勤以外の者をいう。</t>
    <phoneticPr fontId="7"/>
  </si>
  <si>
    <t>※3</t>
    <phoneticPr fontId="7"/>
  </si>
  <si>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7"/>
  </si>
  <si>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7"/>
  </si>
  <si>
    <t>※4</t>
    <phoneticPr fontId="7"/>
  </si>
  <si>
    <t>※5</t>
    <phoneticPr fontId="7"/>
  </si>
  <si>
    <t>人件費の改定状況部分については、施設の職員構成等を踏まえ、施設の判断で適切に配分を行った額を記入すること。</t>
    <phoneticPr fontId="7"/>
  </si>
  <si>
    <t>処遇改善等加算Ⅱによる賃金改善額</t>
    <rPh sb="0" eb="2">
      <t>ショグウ</t>
    </rPh>
    <rPh sb="2" eb="4">
      <t>カイゼン</t>
    </rPh>
    <rPh sb="4" eb="5">
      <t>トウ</t>
    </rPh>
    <rPh sb="5" eb="7">
      <t>カサン</t>
    </rPh>
    <rPh sb="11" eb="13">
      <t>チンギン</t>
    </rPh>
    <rPh sb="13" eb="15">
      <t>カイゼン</t>
    </rPh>
    <rPh sb="15" eb="16">
      <t>ガク</t>
    </rPh>
    <phoneticPr fontId="7"/>
  </si>
  <si>
    <t>③キャリア
パス要件※</t>
    <rPh sb="8" eb="10">
      <t>ヨウケン</t>
    </rPh>
    <phoneticPr fontId="7"/>
  </si>
  <si>
    <r>
      <t xml:space="preserve">　　　②賃金改善要件分
</t>
    </r>
    <r>
      <rPr>
        <sz val="9"/>
        <rFont val="HGｺﾞｼｯｸM"/>
        <family val="3"/>
        <charset val="128"/>
      </rPr>
      <t>※③が否の場合は、キャリアパス要件分の値を減じること。</t>
    </r>
    <rPh sb="4" eb="6">
      <t>チンギン</t>
    </rPh>
    <rPh sb="6" eb="8">
      <t>カイゼン</t>
    </rPh>
    <rPh sb="8" eb="10">
      <t>ヨウケン</t>
    </rPh>
    <rPh sb="10" eb="11">
      <t>ブン</t>
    </rPh>
    <rPh sb="15" eb="16">
      <t>イナ</t>
    </rPh>
    <rPh sb="17" eb="19">
      <t>バアイ</t>
    </rPh>
    <rPh sb="27" eb="29">
      <t>ヨウケン</t>
    </rPh>
    <rPh sb="29" eb="30">
      <t>ブン</t>
    </rPh>
    <rPh sb="31" eb="32">
      <t>アタイ</t>
    </rPh>
    <rPh sb="33" eb="34">
      <t>ゲン</t>
    </rPh>
    <phoneticPr fontId="7"/>
  </si>
  <si>
    <t>処遇改善等加算Ⅱを受ける場合は、「加算Ⅱ」を選択すること。</t>
    <phoneticPr fontId="7"/>
  </si>
  <si>
    <t>「否」の場合、②の割合から２％減じること。</t>
    <phoneticPr fontId="7"/>
  </si>
  <si>
    <t>前年度に賃金改善要件分を受けておらず、それ以前に賃金改善要件分を受けていた</t>
    <rPh sb="0" eb="3">
      <t>ゼンネンド</t>
    </rPh>
    <rPh sb="4" eb="6">
      <t>チンギン</t>
    </rPh>
    <rPh sb="6" eb="8">
      <t>カイゼン</t>
    </rPh>
    <rPh sb="8" eb="10">
      <t>ヨウケン</t>
    </rPh>
    <rPh sb="10" eb="11">
      <t>ブン</t>
    </rPh>
    <rPh sb="12" eb="13">
      <t>ウ</t>
    </rPh>
    <rPh sb="21" eb="23">
      <t>イゼン</t>
    </rPh>
    <rPh sb="24" eb="26">
      <t>チンギン</t>
    </rPh>
    <rPh sb="26" eb="28">
      <t>カイゼン</t>
    </rPh>
    <rPh sb="28" eb="30">
      <t>ヨウケン</t>
    </rPh>
    <rPh sb="30" eb="31">
      <t>ブン</t>
    </rPh>
    <rPh sb="32" eb="33">
      <t>ウ</t>
    </rPh>
    <phoneticPr fontId="7"/>
  </si>
  <si>
    <t>無</t>
    <rPh sb="0" eb="1">
      <t>ナシ</t>
    </rPh>
    <phoneticPr fontId="7"/>
  </si>
  <si>
    <t>〇</t>
    <phoneticPr fontId="7"/>
  </si>
  <si>
    <t>保育標準時間認定の子どもの有無</t>
    <rPh sb="0" eb="2">
      <t>ホイク</t>
    </rPh>
    <rPh sb="2" eb="4">
      <t>ヒョウジュン</t>
    </rPh>
    <rPh sb="4" eb="6">
      <t>ジカン</t>
    </rPh>
    <rPh sb="6" eb="8">
      <t>ニンテイ</t>
    </rPh>
    <rPh sb="9" eb="10">
      <t>コ</t>
    </rPh>
    <rPh sb="13" eb="15">
      <t>ウム</t>
    </rPh>
    <phoneticPr fontId="7"/>
  </si>
  <si>
    <t>※</t>
    <phoneticPr fontId="7"/>
  </si>
  <si>
    <t>「①欄の金額＞②欄の金額」となっている場合には、残る加算残額に対応する賃金の支払い予定についても③欄に記入し、当該賃金について速やかに支払うとともに、支払い後に改めて本様式による実績報告書を提出すること。</t>
    <rPh sb="2" eb="3">
      <t>ラン</t>
    </rPh>
    <rPh sb="4" eb="6">
      <t>キンガク</t>
    </rPh>
    <rPh sb="8" eb="9">
      <t>ラン</t>
    </rPh>
    <rPh sb="10" eb="12">
      <t>キンガク</t>
    </rPh>
    <rPh sb="19" eb="21">
      <t>バアイ</t>
    </rPh>
    <rPh sb="24" eb="25">
      <t>ノコ</t>
    </rPh>
    <rPh sb="26" eb="28">
      <t>カサン</t>
    </rPh>
    <rPh sb="28" eb="30">
      <t>ザンガク</t>
    </rPh>
    <rPh sb="31" eb="33">
      <t>タイオウ</t>
    </rPh>
    <rPh sb="35" eb="37">
      <t>チンギン</t>
    </rPh>
    <rPh sb="38" eb="40">
      <t>シハラ</t>
    </rPh>
    <rPh sb="41" eb="43">
      <t>ヨテイ</t>
    </rPh>
    <rPh sb="49" eb="50">
      <t>ラン</t>
    </rPh>
    <rPh sb="51" eb="53">
      <t>キニュウ</t>
    </rPh>
    <rPh sb="55" eb="57">
      <t>トウガイ</t>
    </rPh>
    <rPh sb="57" eb="59">
      <t>チンギン</t>
    </rPh>
    <rPh sb="63" eb="64">
      <t>スミ</t>
    </rPh>
    <rPh sb="67" eb="69">
      <t>シハラ</t>
    </rPh>
    <rPh sb="75" eb="77">
      <t>シハラ</t>
    </rPh>
    <rPh sb="78" eb="79">
      <t>ゴ</t>
    </rPh>
    <rPh sb="80" eb="81">
      <t>アラタ</t>
    </rPh>
    <rPh sb="83" eb="84">
      <t>ホン</t>
    </rPh>
    <rPh sb="84" eb="86">
      <t>ヨウシキ</t>
    </rPh>
    <rPh sb="89" eb="91">
      <t>ジッセキ</t>
    </rPh>
    <rPh sb="91" eb="94">
      <t>ホウコクショ</t>
    </rPh>
    <rPh sb="95" eb="97">
      <t>テイシュツ</t>
    </rPh>
    <phoneticPr fontId="7"/>
  </si>
  <si>
    <t>③</t>
    <phoneticPr fontId="7"/>
  </si>
  <si>
    <t>　　記載例に従って、下記の表に記載すること（職名・職種・改善する給与項目、算出方法が同じ場合には、まとめて記載すること）。</t>
    <rPh sb="37" eb="39">
      <t>サンシュツ</t>
    </rPh>
    <rPh sb="39" eb="41">
      <t>ホウホウ</t>
    </rPh>
    <phoneticPr fontId="7"/>
  </si>
  <si>
    <t>　　記載例に従って、下記の表に記載すること（職名・職種・改善した給与項目、算出方法が同じ場合には、まとめて記載すること）。</t>
    <phoneticPr fontId="7"/>
  </si>
  <si>
    <t>　　記載例に従って、下記の表に記載すること（職名・職種・改善した給与項目、算出方法が同じ場合には、まとめて記載すること）。</t>
    <phoneticPr fontId="7"/>
  </si>
  <si>
    <t>（２）加算実績額</t>
    <rPh sb="3" eb="5">
      <t>カサン</t>
    </rPh>
    <rPh sb="5" eb="7">
      <t>ジッセキ</t>
    </rPh>
    <rPh sb="7" eb="8">
      <t>ガク</t>
    </rPh>
    <phoneticPr fontId="7"/>
  </si>
  <si>
    <t>①</t>
    <phoneticPr fontId="7"/>
  </si>
  <si>
    <t>（１）加算見込額</t>
    <rPh sb="3" eb="5">
      <t>カサン</t>
    </rPh>
    <rPh sb="5" eb="7">
      <t>ミコ</t>
    </rPh>
    <rPh sb="7" eb="8">
      <t>ガク</t>
    </rPh>
    <phoneticPr fontId="7"/>
  </si>
  <si>
    <t>①</t>
    <phoneticPr fontId="7"/>
  </si>
  <si>
    <t>（３）他施設・事業所への配分等について</t>
    <rPh sb="3" eb="6">
      <t>タシセツ</t>
    </rPh>
    <rPh sb="7" eb="10">
      <t>ジギョウショ</t>
    </rPh>
    <rPh sb="12" eb="14">
      <t>ハイブン</t>
    </rPh>
    <rPh sb="14" eb="15">
      <t>トウ</t>
    </rPh>
    <phoneticPr fontId="7"/>
  </si>
  <si>
    <t>受入見込額</t>
    <rPh sb="0" eb="1">
      <t>ウ</t>
    </rPh>
    <rPh sb="1" eb="2">
      <t>イ</t>
    </rPh>
    <rPh sb="2" eb="4">
      <t>ミコミ</t>
    </rPh>
    <rPh sb="4" eb="5">
      <t>ガク</t>
    </rPh>
    <phoneticPr fontId="7"/>
  </si>
  <si>
    <t>③</t>
    <phoneticPr fontId="7"/>
  </si>
  <si>
    <t>①</t>
    <phoneticPr fontId="7"/>
  </si>
  <si>
    <t>（４）他施設・事業所への配分等について</t>
    <rPh sb="3" eb="6">
      <t>タシセツ</t>
    </rPh>
    <rPh sb="7" eb="10">
      <t>ジギョウショ</t>
    </rPh>
    <rPh sb="12" eb="14">
      <t>ハイブン</t>
    </rPh>
    <rPh sb="14" eb="15">
      <t>トウ</t>
    </rPh>
    <phoneticPr fontId="7"/>
  </si>
  <si>
    <t>（５）加算実績額と賃金改善に要した費用の総額との差額について</t>
    <rPh sb="3" eb="5">
      <t>カサン</t>
    </rPh>
    <rPh sb="5" eb="8">
      <t>ジッセキガク</t>
    </rPh>
    <rPh sb="9" eb="11">
      <t>チンギン</t>
    </rPh>
    <rPh sb="11" eb="13">
      <t>カイゼン</t>
    </rPh>
    <rPh sb="14" eb="15">
      <t>ヨウ</t>
    </rPh>
    <rPh sb="17" eb="19">
      <t>ヒヨウ</t>
    </rPh>
    <rPh sb="20" eb="22">
      <t>ソウガク</t>
    </rPh>
    <rPh sb="24" eb="26">
      <t>サガク</t>
    </rPh>
    <phoneticPr fontId="7"/>
  </si>
  <si>
    <t>①</t>
    <phoneticPr fontId="7"/>
  </si>
  <si>
    <t>②</t>
    <phoneticPr fontId="7"/>
  </si>
  <si>
    <t>Ａ</t>
    <phoneticPr fontId="7"/>
  </si>
  <si>
    <t>Ｂ</t>
    <phoneticPr fontId="7"/>
  </si>
  <si>
    <t>②</t>
    <phoneticPr fontId="7"/>
  </si>
  <si>
    <t>※私学助成を受けていた幼稚園が初めて加算Ⅰの賃金改善要件分の適用を受ける場合を除く。</t>
    <phoneticPr fontId="7"/>
  </si>
  <si>
    <t>％</t>
    <phoneticPr fontId="7"/>
  </si>
  <si>
    <t>％</t>
    <phoneticPr fontId="7"/>
  </si>
  <si>
    <t>※2</t>
    <phoneticPr fontId="7"/>
  </si>
  <si>
    <t>同一事業者が運営する全ての施設・事業所（特定教育・保育施設及び特定地域型保育事業所）について記入すること。</t>
    <phoneticPr fontId="7"/>
  </si>
  <si>
    <t>他事業所への拠出額
（円）</t>
    <rPh sb="0" eb="1">
      <t>ホカ</t>
    </rPh>
    <rPh sb="1" eb="4">
      <t>ジギョウショ</t>
    </rPh>
    <rPh sb="6" eb="8">
      <t>キョシュツ</t>
    </rPh>
    <rPh sb="8" eb="9">
      <t>ガク</t>
    </rPh>
    <rPh sb="11" eb="12">
      <t>エン</t>
    </rPh>
    <phoneticPr fontId="7"/>
  </si>
  <si>
    <t>他事業所からの受入額
（円）</t>
    <rPh sb="0" eb="1">
      <t>ホカ</t>
    </rPh>
    <rPh sb="1" eb="4">
      <t>ジギョウショ</t>
    </rPh>
    <rPh sb="7" eb="9">
      <t>ウケイレ</t>
    </rPh>
    <rPh sb="9" eb="10">
      <t>ガク</t>
    </rPh>
    <rPh sb="12" eb="13">
      <t>エン</t>
    </rPh>
    <phoneticPr fontId="7"/>
  </si>
  <si>
    <t>同一事業者内における拠出実績額・受入実績額一覧表</t>
    <rPh sb="0" eb="2">
      <t>ドウイツ</t>
    </rPh>
    <rPh sb="2" eb="5">
      <t>ジギョウシャ</t>
    </rPh>
    <rPh sb="5" eb="6">
      <t>ナイ</t>
    </rPh>
    <rPh sb="10" eb="12">
      <t>キョシュツ</t>
    </rPh>
    <rPh sb="12" eb="14">
      <t>ジッセキ</t>
    </rPh>
    <rPh sb="14" eb="15">
      <t>ガク</t>
    </rPh>
    <rPh sb="16" eb="18">
      <t>ウケイレ</t>
    </rPh>
    <rPh sb="18" eb="20">
      <t>ジッセキ</t>
    </rPh>
    <rPh sb="20" eb="21">
      <t>ガク</t>
    </rPh>
    <rPh sb="21" eb="23">
      <t>イチラン</t>
    </rPh>
    <rPh sb="23" eb="24">
      <t>ヒョウ</t>
    </rPh>
    <phoneticPr fontId="7"/>
  </si>
  <si>
    <t>加算Ⅰ新規事由なし</t>
    <rPh sb="0" eb="2">
      <t>カサン</t>
    </rPh>
    <rPh sb="3" eb="5">
      <t>シンキ</t>
    </rPh>
    <rPh sb="5" eb="7">
      <t>ジユウ</t>
    </rPh>
    <phoneticPr fontId="7"/>
  </si>
  <si>
    <t>加算Ⅰ新規事由あり</t>
    <rPh sb="0" eb="2">
      <t>カサン</t>
    </rPh>
    <rPh sb="3" eb="5">
      <t>シンキ</t>
    </rPh>
    <rPh sb="5" eb="7">
      <t>ジユウ</t>
    </rPh>
    <phoneticPr fontId="7"/>
  </si>
  <si>
    <t>③</t>
    <phoneticPr fontId="7"/>
  </si>
  <si>
    <t>あり</t>
    <phoneticPr fontId="7"/>
  </si>
  <si>
    <t>なし</t>
    <phoneticPr fontId="7"/>
  </si>
  <si>
    <t>加算Ⅰ新規事由の有無</t>
    <phoneticPr fontId="7"/>
  </si>
  <si>
    <t>加算Ⅱ新規事由の有無</t>
    <phoneticPr fontId="7"/>
  </si>
  <si>
    <t>加算Ⅱ新規事由あり</t>
    <phoneticPr fontId="7"/>
  </si>
  <si>
    <t>加算Ⅱ新規事由なし</t>
    <phoneticPr fontId="7"/>
  </si>
  <si>
    <t>起算賃金水準</t>
    <rPh sb="0" eb="2">
      <t>キサン</t>
    </rPh>
    <rPh sb="2" eb="4">
      <t>チンギン</t>
    </rPh>
    <rPh sb="4" eb="6">
      <t>スイジュン</t>
    </rPh>
    <phoneticPr fontId="7"/>
  </si>
  <si>
    <t>加算当年度内の賃金改善実施期間における支払賃金</t>
    <rPh sb="0" eb="2">
      <t>カサン</t>
    </rPh>
    <rPh sb="2" eb="5">
      <t>トウネンド</t>
    </rPh>
    <rPh sb="5" eb="6">
      <t>ナイ</t>
    </rPh>
    <rPh sb="7" eb="9">
      <t>チンギン</t>
    </rPh>
    <rPh sb="9" eb="11">
      <t>カイゼン</t>
    </rPh>
    <rPh sb="11" eb="13">
      <t>ジッシ</t>
    </rPh>
    <rPh sb="13" eb="15">
      <t>キカン</t>
    </rPh>
    <rPh sb="19" eb="21">
      <t>シハラ</t>
    </rPh>
    <rPh sb="21" eb="23">
      <t>チンギン</t>
    </rPh>
    <phoneticPr fontId="7"/>
  </si>
  <si>
    <t>⑩のうち
加算前年度の加算残額に係る支払賃金※6
⑪</t>
    <phoneticPr fontId="7"/>
  </si>
  <si>
    <t>※6</t>
    <phoneticPr fontId="7"/>
  </si>
  <si>
    <t>施設・事業所名</t>
    <phoneticPr fontId="7"/>
  </si>
  <si>
    <t>施設・事業所名</t>
    <phoneticPr fontId="7"/>
  </si>
  <si>
    <t>施設・事業所名</t>
    <phoneticPr fontId="7"/>
  </si>
  <si>
    <t>施設・事業所名</t>
    <phoneticPr fontId="7"/>
  </si>
  <si>
    <t>（６）副主任保育士等に係る賃金改善について（内訳）</t>
    <rPh sb="3" eb="6">
      <t>フクシュニン</t>
    </rPh>
    <rPh sb="6" eb="9">
      <t>ホイクシ</t>
    </rPh>
    <rPh sb="9" eb="10">
      <t>トウ</t>
    </rPh>
    <rPh sb="11" eb="12">
      <t>カカ</t>
    </rPh>
    <rPh sb="13" eb="15">
      <t>チンギン</t>
    </rPh>
    <rPh sb="15" eb="17">
      <t>カイゼン</t>
    </rPh>
    <rPh sb="22" eb="24">
      <t>ウチワケ</t>
    </rPh>
    <phoneticPr fontId="7"/>
  </si>
  <si>
    <t>（７）職務分野別リーダー等に係る賃金改善について（内訳）</t>
    <rPh sb="3" eb="5">
      <t>ショクム</t>
    </rPh>
    <rPh sb="5" eb="8">
      <t>ブンヤベツ</t>
    </rPh>
    <rPh sb="12" eb="13">
      <t>トウ</t>
    </rPh>
    <rPh sb="14" eb="15">
      <t>カカ</t>
    </rPh>
    <rPh sb="16" eb="18">
      <t>チンギン</t>
    </rPh>
    <rPh sb="18" eb="20">
      <t>カイゼン</t>
    </rPh>
    <rPh sb="25" eb="27">
      <t>ウチワケ</t>
    </rPh>
    <phoneticPr fontId="7"/>
  </si>
  <si>
    <t>加算実績額（千円未満の端数は切り捨て）（※）</t>
    <rPh sb="0" eb="2">
      <t>カサン</t>
    </rPh>
    <rPh sb="2" eb="4">
      <t>ジッセキ</t>
    </rPh>
    <rPh sb="4" eb="5">
      <t>ガク</t>
    </rPh>
    <phoneticPr fontId="7"/>
  </si>
  <si>
    <t>令和　　年　　月　～　令和　　年　　月</t>
    <rPh sb="0" eb="2">
      <t>レイワ</t>
    </rPh>
    <rPh sb="4" eb="5">
      <t>ネン</t>
    </rPh>
    <rPh sb="7" eb="8">
      <t>ガツ</t>
    </rPh>
    <rPh sb="11" eb="13">
      <t>レイワ</t>
    </rPh>
    <rPh sb="15" eb="16">
      <t>ネン</t>
    </rPh>
    <rPh sb="18" eb="19">
      <t>ガツ</t>
    </rPh>
    <phoneticPr fontId="7"/>
  </si>
  <si>
    <t>賃金改善等実績総額（②＋⑨）（千円未満の端数は切り捨て）</t>
    <rPh sb="0" eb="2">
      <t>チンギン</t>
    </rPh>
    <rPh sb="2" eb="4">
      <t>カイゼン</t>
    </rPh>
    <rPh sb="4" eb="5">
      <t>トウ</t>
    </rPh>
    <rPh sb="5" eb="7">
      <t>ジッセキ</t>
    </rPh>
    <rPh sb="7" eb="9">
      <t>ソウガク</t>
    </rPh>
    <phoneticPr fontId="7"/>
  </si>
  <si>
    <t>（４）他施設との配分調整について</t>
    <rPh sb="3" eb="6">
      <t>タシセツ</t>
    </rPh>
    <rPh sb="8" eb="10">
      <t>ハイブン</t>
    </rPh>
    <rPh sb="10" eb="12">
      <t>チョウセイ</t>
    </rPh>
    <phoneticPr fontId="7"/>
  </si>
  <si>
    <t>拠出実績額</t>
    <rPh sb="0" eb="2">
      <t>キョシュツ</t>
    </rPh>
    <rPh sb="2" eb="4">
      <t>ジッセキ</t>
    </rPh>
    <rPh sb="4" eb="5">
      <t>ガク</t>
    </rPh>
    <phoneticPr fontId="7"/>
  </si>
  <si>
    <t>受入実績額</t>
    <rPh sb="0" eb="1">
      <t>ウ</t>
    </rPh>
    <rPh sb="1" eb="2">
      <t>イ</t>
    </rPh>
    <rPh sb="2" eb="4">
      <t>ジッセキ</t>
    </rPh>
    <rPh sb="4" eb="5">
      <t>ガク</t>
    </rPh>
    <phoneticPr fontId="7"/>
  </si>
  <si>
    <t>加算見込額（千円未満の端数は切り捨て）（※1）</t>
    <rPh sb="0" eb="2">
      <t>カサン</t>
    </rPh>
    <rPh sb="2" eb="4">
      <t>ミコ</t>
    </rPh>
    <rPh sb="4" eb="5">
      <t>ガク</t>
    </rPh>
    <phoneticPr fontId="7"/>
  </si>
  <si>
    <t>特定加算見込額（千円未満の端数は切り捨て）（※1）</t>
    <rPh sb="0" eb="2">
      <t>トクテイ</t>
    </rPh>
    <rPh sb="2" eb="4">
      <t>カサン</t>
    </rPh>
    <rPh sb="4" eb="6">
      <t>ミコ</t>
    </rPh>
    <rPh sb="6" eb="7">
      <t>ガク</t>
    </rPh>
    <phoneticPr fontId="7"/>
  </si>
  <si>
    <t>原則、賃金改善額（Ｂ）は、加算額（Ａ）以上であることが必要だが、法定福利費の事業主負担増加額が少ないことにより、Ａの額を下回ることは差し支えない。その場合、その差額については、別途、職員の処遇改善に充てること。</t>
    <rPh sb="3" eb="5">
      <t>チンギン</t>
    </rPh>
    <rPh sb="5" eb="7">
      <t>カイゼン</t>
    </rPh>
    <rPh sb="13" eb="15">
      <t>カサン</t>
    </rPh>
    <phoneticPr fontId="7"/>
  </si>
  <si>
    <t>賃金改善を行った場合の支払賃金※6</t>
    <rPh sb="0" eb="2">
      <t>チンギン</t>
    </rPh>
    <rPh sb="2" eb="4">
      <t>カイゼン</t>
    </rPh>
    <rPh sb="5" eb="6">
      <t>オコナ</t>
    </rPh>
    <rPh sb="8" eb="10">
      <t>バアイ</t>
    </rPh>
    <rPh sb="11" eb="13">
      <t>シハラ</t>
    </rPh>
    <rPh sb="13" eb="15">
      <t>チンギン</t>
    </rPh>
    <phoneticPr fontId="7"/>
  </si>
  <si>
    <t>支払った（支払う予定の）給与の項目</t>
    <rPh sb="0" eb="2">
      <t>シハラ</t>
    </rPh>
    <rPh sb="5" eb="7">
      <t>シハラ</t>
    </rPh>
    <rPh sb="8" eb="10">
      <t>ヨテイ</t>
    </rPh>
    <rPh sb="12" eb="14">
      <t>キュウヨ</t>
    </rPh>
    <rPh sb="15" eb="17">
      <t>コウモク</t>
    </rPh>
    <phoneticPr fontId="7"/>
  </si>
  <si>
    <t>加算見込額（千円未満の端数は切り捨て）（※2）</t>
    <rPh sb="0" eb="2">
      <t>カサン</t>
    </rPh>
    <rPh sb="2" eb="4">
      <t>ミコ</t>
    </rPh>
    <rPh sb="4" eb="5">
      <t>ガク</t>
    </rPh>
    <phoneticPr fontId="7"/>
  </si>
  <si>
    <t>（２）賃金改善等見込総額</t>
    <rPh sb="3" eb="5">
      <t>チンギン</t>
    </rPh>
    <rPh sb="5" eb="7">
      <t>カイゼン</t>
    </rPh>
    <rPh sb="7" eb="8">
      <t>トウ</t>
    </rPh>
    <rPh sb="8" eb="10">
      <t>ミコ</t>
    </rPh>
    <rPh sb="10" eb="12">
      <t>ソウガク</t>
    </rPh>
    <phoneticPr fontId="7"/>
  </si>
  <si>
    <t>賃金改善等見込総額（②＋⑨）（千円未満の端数は切り捨て）</t>
    <rPh sb="0" eb="2">
      <t>チンギン</t>
    </rPh>
    <rPh sb="2" eb="4">
      <t>カイゼン</t>
    </rPh>
    <rPh sb="4" eb="5">
      <t>トウ</t>
    </rPh>
    <rPh sb="5" eb="7">
      <t>ミコ</t>
    </rPh>
    <rPh sb="7" eb="9">
      <t>ソウガク</t>
    </rPh>
    <phoneticPr fontId="7"/>
  </si>
  <si>
    <t>賃金改善等見込総額【（２）①】</t>
    <rPh sb="0" eb="2">
      <t>チンギン</t>
    </rPh>
    <rPh sb="2" eb="4">
      <t>カイゼン</t>
    </rPh>
    <rPh sb="8" eb="9">
      <t>ガク</t>
    </rPh>
    <phoneticPr fontId="7"/>
  </si>
  <si>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7"/>
  </si>
  <si>
    <t>賃金要件分の加算率が前年度よりも増加する場合又は私学助成を受けていた幼稚園が初めて加算Ⅰの賃金改善要件分の適用を受ける場合（ａ）</t>
    <rPh sb="0" eb="2">
      <t>チンギン</t>
    </rPh>
    <rPh sb="2" eb="4">
      <t>ヨウケン</t>
    </rPh>
    <rPh sb="4" eb="5">
      <t>ブン</t>
    </rPh>
    <rPh sb="6" eb="8">
      <t>カサン</t>
    </rPh>
    <rPh sb="8" eb="9">
      <t>リツ</t>
    </rPh>
    <rPh sb="10" eb="13">
      <t>ゼンネンド</t>
    </rPh>
    <rPh sb="16" eb="18">
      <t>ゾウカ</t>
    </rPh>
    <rPh sb="20" eb="22">
      <t>バアイ</t>
    </rPh>
    <rPh sb="22" eb="23">
      <t>マタ</t>
    </rPh>
    <phoneticPr fontId="7"/>
  </si>
  <si>
    <r>
      <t>場合（ｂ－１）</t>
    </r>
    <r>
      <rPr>
        <vertAlign val="superscript"/>
        <sz val="10"/>
        <rFont val="HGｺﾞｼｯｸM"/>
        <family val="3"/>
        <charset val="128"/>
      </rPr>
      <t>※</t>
    </r>
    <phoneticPr fontId="7"/>
  </si>
  <si>
    <r>
      <t>初めて賃金改善要件分を受ける（ｂ－２）</t>
    </r>
    <r>
      <rPr>
        <vertAlign val="superscript"/>
        <sz val="10"/>
        <rFont val="HGｺﾞｼｯｸM"/>
        <family val="3"/>
        <charset val="128"/>
      </rPr>
      <t>※</t>
    </r>
    <rPh sb="0" eb="1">
      <t>ハジ</t>
    </rPh>
    <rPh sb="3" eb="5">
      <t>チンギン</t>
    </rPh>
    <rPh sb="5" eb="7">
      <t>カイゼン</t>
    </rPh>
    <rPh sb="7" eb="9">
      <t>ヨウケン</t>
    </rPh>
    <rPh sb="9" eb="10">
      <t>ブン</t>
    </rPh>
    <rPh sb="11" eb="12">
      <t>ウ</t>
    </rPh>
    <phoneticPr fontId="7"/>
  </si>
  <si>
    <t>（３）職員１人当たりの平均経験年数の算定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26"/>
  </si>
  <si>
    <r>
      <t>職員１人当たりの平均経験年数
（</t>
    </r>
    <r>
      <rPr>
        <sz val="10"/>
        <rFont val="HGｺﾞｼｯｸM"/>
        <family val="3"/>
        <charset val="128"/>
      </rPr>
      <t>Ｃ＝Ｂ÷Ａ）</t>
    </r>
    <rPh sb="0" eb="1">
      <t>ショク</t>
    </rPh>
    <rPh sb="1" eb="2">
      <t>イン</t>
    </rPh>
    <rPh sb="3" eb="4">
      <t>ニン</t>
    </rPh>
    <rPh sb="4" eb="5">
      <t>ア</t>
    </rPh>
    <rPh sb="8" eb="10">
      <t>ヘイキン</t>
    </rPh>
    <rPh sb="10" eb="12">
      <t>ケイケン</t>
    </rPh>
    <rPh sb="12" eb="14">
      <t>ネンスウ</t>
    </rPh>
    <phoneticPr fontId="7"/>
  </si>
  <si>
    <t>※３　平均経験年数は、６か月以上の端数は１年とし、６か月未満の端数は切り捨てとする。</t>
    <rPh sb="5" eb="7">
      <t>ケイケン</t>
    </rPh>
    <phoneticPr fontId="7"/>
  </si>
  <si>
    <t>100分の20地域</t>
    <rPh sb="3" eb="4">
      <t>ブン</t>
    </rPh>
    <rPh sb="7" eb="9">
      <t>チイキ</t>
    </rPh>
    <phoneticPr fontId="7"/>
  </si>
  <si>
    <t>100分の16地域</t>
    <rPh sb="3" eb="4">
      <t>ブン</t>
    </rPh>
    <rPh sb="7" eb="9">
      <t>チイキ</t>
    </rPh>
    <phoneticPr fontId="7"/>
  </si>
  <si>
    <t>100分の15地域</t>
    <rPh sb="3" eb="4">
      <t>ブン</t>
    </rPh>
    <rPh sb="7" eb="9">
      <t>チイキ</t>
    </rPh>
    <phoneticPr fontId="7"/>
  </si>
  <si>
    <t>100分の12地域</t>
    <rPh sb="3" eb="4">
      <t>ブン</t>
    </rPh>
    <rPh sb="7" eb="9">
      <t>チイキ</t>
    </rPh>
    <phoneticPr fontId="7"/>
  </si>
  <si>
    <t>100分の10地域</t>
    <rPh sb="3" eb="4">
      <t>ブン</t>
    </rPh>
    <rPh sb="7" eb="9">
      <t>チイキ</t>
    </rPh>
    <phoneticPr fontId="7"/>
  </si>
  <si>
    <t>100分の6地域</t>
    <rPh sb="3" eb="4">
      <t>ブン</t>
    </rPh>
    <rPh sb="6" eb="8">
      <t>チイキ</t>
    </rPh>
    <phoneticPr fontId="7"/>
  </si>
  <si>
    <t>100分の3地域</t>
    <rPh sb="3" eb="4">
      <t>ブン</t>
    </rPh>
    <rPh sb="6" eb="8">
      <t>チイキ</t>
    </rPh>
    <phoneticPr fontId="7"/>
  </si>
  <si>
    <t>その他地域</t>
    <phoneticPr fontId="7"/>
  </si>
  <si>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7"/>
  </si>
  <si>
    <t>※１　１日６時間未満又は月20日未満勤務の職員は含めないものとする。</t>
    <rPh sb="4" eb="5">
      <t>ニチ</t>
    </rPh>
    <rPh sb="6" eb="8">
      <t>ジカン</t>
    </rPh>
    <rPh sb="8" eb="10">
      <t>ミマン</t>
    </rPh>
    <rPh sb="10" eb="11">
      <t>マタ</t>
    </rPh>
    <rPh sb="12" eb="13">
      <t>ツキ</t>
    </rPh>
    <rPh sb="15" eb="16">
      <t>ニチ</t>
    </rPh>
    <rPh sb="16" eb="18">
      <t>ミマン</t>
    </rPh>
    <rPh sb="18" eb="20">
      <t>キンム</t>
    </rPh>
    <rPh sb="21" eb="23">
      <t>ショクイン</t>
    </rPh>
    <rPh sb="24" eb="25">
      <t>フク</t>
    </rPh>
    <phoneticPr fontId="7"/>
  </si>
  <si>
    <t>※２　経験年月数は、当年度４月１日現在により算定する。新たな職員の職歴証明書、年金加入記録等の写しを添付すること。</t>
    <rPh sb="3" eb="5">
      <t>ケイケン</t>
    </rPh>
    <rPh sb="27" eb="28">
      <t>アラ</t>
    </rPh>
    <rPh sb="30" eb="32">
      <t>ショクイン</t>
    </rPh>
    <rPh sb="47" eb="48">
      <t>ウツ</t>
    </rPh>
    <rPh sb="50" eb="52">
      <t>テンプ</t>
    </rPh>
    <phoneticPr fontId="7"/>
  </si>
  <si>
    <t>②賃金改善見込総額（③－④－⑤－⑥）</t>
    <phoneticPr fontId="7"/>
  </si>
  <si>
    <t>③支払賃金</t>
    <phoneticPr fontId="7"/>
  </si>
  <si>
    <t>③加算Ⅰ新規事由に係る加算率（※1）</t>
    <rPh sb="1" eb="3">
      <t>カサン</t>
    </rPh>
    <rPh sb="4" eb="6">
      <t>シンキ</t>
    </rPh>
    <rPh sb="6" eb="8">
      <t>ジユウ</t>
    </rPh>
    <rPh sb="9" eb="10">
      <t>カカ</t>
    </rPh>
    <rPh sb="11" eb="14">
      <t>カサンリツ</t>
    </rPh>
    <phoneticPr fontId="7"/>
  </si>
  <si>
    <t>⑤特定加算見込額（千円未満の端数は切り捨て）（※2）</t>
    <rPh sb="1" eb="3">
      <t>トクテイ</t>
    </rPh>
    <rPh sb="3" eb="5">
      <t>カサン</t>
    </rPh>
    <rPh sb="5" eb="8">
      <t>ミコミガク</t>
    </rPh>
    <phoneticPr fontId="7"/>
  </si>
  <si>
    <t>②特定加算実績額（千円未満の端数は切り捨て）（※）</t>
    <rPh sb="1" eb="3">
      <t>トクテイ</t>
    </rPh>
    <rPh sb="3" eb="5">
      <t>カサン</t>
    </rPh>
    <rPh sb="5" eb="7">
      <t>ジッセキ</t>
    </rPh>
    <rPh sb="7" eb="8">
      <t>ガク</t>
    </rPh>
    <phoneticPr fontId="7"/>
  </si>
  <si>
    <t>④加算前年度の加算残額に係る支払賃金</t>
    <phoneticPr fontId="7"/>
  </si>
  <si>
    <t>⑤加算Ⅱの新規事由による賃金改善額</t>
    <phoneticPr fontId="7"/>
  </si>
  <si>
    <t>法定福利費等の事業主負担額を除く。</t>
    <phoneticPr fontId="7"/>
  </si>
  <si>
    <t>※7</t>
    <phoneticPr fontId="7"/>
  </si>
  <si>
    <t>⑩のうち
加算Ⅱの新規事由による賃金改善額※7
⑫</t>
    <phoneticPr fontId="7"/>
  </si>
  <si>
    <t>⑤起点賃金水準（⑥＋⑦）</t>
    <phoneticPr fontId="7"/>
  </si>
  <si>
    <t>④③のうち、加算前年度の加算残額に係る支払賃金</t>
    <rPh sb="6" eb="8">
      <t>カサン</t>
    </rPh>
    <rPh sb="8" eb="11">
      <t>ゼンネンド</t>
    </rPh>
    <rPh sb="12" eb="14">
      <t>カサン</t>
    </rPh>
    <rPh sb="14" eb="16">
      <t>ザンガク</t>
    </rPh>
    <rPh sb="17" eb="18">
      <t>カカ</t>
    </rPh>
    <rPh sb="19" eb="21">
      <t>シハライ</t>
    </rPh>
    <rPh sb="21" eb="23">
      <t>チンギン</t>
    </rPh>
    <phoneticPr fontId="7"/>
  </si>
  <si>
    <t>③支払賃金（役職手当、職務手当など職位、職責又は職務内容等に応じて決まって毎月支払われる手当又は基本給に限る。）</t>
    <rPh sb="1" eb="3">
      <t>シハラ</t>
    </rPh>
    <rPh sb="3" eb="5">
      <t>チンギン</t>
    </rPh>
    <rPh sb="6" eb="8">
      <t>ヤクショク</t>
    </rPh>
    <rPh sb="8" eb="10">
      <t>テアテ</t>
    </rPh>
    <rPh sb="11" eb="13">
      <t>ショクム</t>
    </rPh>
    <rPh sb="13" eb="15">
      <t>テアテ</t>
    </rPh>
    <rPh sb="17" eb="19">
      <t>ショクイ</t>
    </rPh>
    <rPh sb="20" eb="22">
      <t>ショクセキ</t>
    </rPh>
    <rPh sb="22" eb="23">
      <t>マタ</t>
    </rPh>
    <rPh sb="24" eb="26">
      <t>ショクム</t>
    </rPh>
    <rPh sb="26" eb="28">
      <t>ナイヨウ</t>
    </rPh>
    <rPh sb="28" eb="29">
      <t>トウ</t>
    </rPh>
    <rPh sb="30" eb="31">
      <t>オウ</t>
    </rPh>
    <rPh sb="33" eb="34">
      <t>キ</t>
    </rPh>
    <rPh sb="37" eb="39">
      <t>マイツキ</t>
    </rPh>
    <rPh sb="39" eb="41">
      <t>シハラ</t>
    </rPh>
    <rPh sb="44" eb="46">
      <t>テアテ</t>
    </rPh>
    <rPh sb="46" eb="47">
      <t>マタ</t>
    </rPh>
    <rPh sb="48" eb="51">
      <t>キホンキュウ</t>
    </rPh>
    <rPh sb="52" eb="53">
      <t>カギ</t>
    </rPh>
    <phoneticPr fontId="7"/>
  </si>
  <si>
    <t>⑧基準年度に加算Ⅱの対象であり、かつ加算当年度に加算Ⅱの対象外となった職員に係る、基準年度における加算Ⅱに係る賃金改善額</t>
    <rPh sb="1" eb="3">
      <t>キジュン</t>
    </rPh>
    <rPh sb="3" eb="5">
      <t>ネンド</t>
    </rPh>
    <rPh sb="6" eb="8">
      <t>カサン</t>
    </rPh>
    <rPh sb="10" eb="12">
      <t>タイショウ</t>
    </rPh>
    <rPh sb="18" eb="20">
      <t>カサン</t>
    </rPh>
    <rPh sb="20" eb="22">
      <t>トウネン</t>
    </rPh>
    <rPh sb="22" eb="23">
      <t>ド</t>
    </rPh>
    <rPh sb="24" eb="26">
      <t>カサン</t>
    </rPh>
    <rPh sb="28" eb="31">
      <t>タイショウガイ</t>
    </rPh>
    <rPh sb="35" eb="37">
      <t>ショクイン</t>
    </rPh>
    <rPh sb="38" eb="39">
      <t>カカ</t>
    </rPh>
    <rPh sb="41" eb="43">
      <t>キジュン</t>
    </rPh>
    <rPh sb="43" eb="45">
      <t>ネンド</t>
    </rPh>
    <rPh sb="49" eb="51">
      <t>カサン</t>
    </rPh>
    <rPh sb="53" eb="54">
      <t>カカ</t>
    </rPh>
    <rPh sb="55" eb="57">
      <t>チンギン</t>
    </rPh>
    <rPh sb="57" eb="59">
      <t>カイゼン</t>
    </rPh>
    <rPh sb="59" eb="60">
      <t>ガク</t>
    </rPh>
    <phoneticPr fontId="7"/>
  </si>
  <si>
    <t>⑨事業主負担増加相当総額</t>
    <rPh sb="1" eb="4">
      <t>ジギョウヌシ</t>
    </rPh>
    <rPh sb="4" eb="6">
      <t>フタン</t>
    </rPh>
    <rPh sb="6" eb="8">
      <t>ゾウカ</t>
    </rPh>
    <rPh sb="8" eb="10">
      <t>ソウトウ</t>
    </rPh>
    <rPh sb="10" eb="12">
      <t>ソウガク</t>
    </rPh>
    <phoneticPr fontId="7"/>
  </si>
  <si>
    <t>（３）他施設への配分等について</t>
    <rPh sb="3" eb="6">
      <t>タシセツ</t>
    </rPh>
    <rPh sb="8" eb="10">
      <t>ハイブン</t>
    </rPh>
    <rPh sb="10" eb="11">
      <t>トウ</t>
    </rPh>
    <phoneticPr fontId="7"/>
  </si>
  <si>
    <t>（３）賃金改善等実績総額</t>
    <rPh sb="3" eb="5">
      <t>チンギン</t>
    </rPh>
    <rPh sb="5" eb="7">
      <t>カイゼン</t>
    </rPh>
    <rPh sb="7" eb="8">
      <t>トウ</t>
    </rPh>
    <rPh sb="8" eb="10">
      <t>ジッセキ</t>
    </rPh>
    <rPh sb="10" eb="12">
      <t>ソウガク</t>
    </rPh>
    <phoneticPr fontId="7"/>
  </si>
  <si>
    <t>（４）副主任保育士等に係る賃金改善について（内訳）</t>
    <rPh sb="3" eb="6">
      <t>フクシュニン</t>
    </rPh>
    <rPh sb="6" eb="9">
      <t>ホイクシ</t>
    </rPh>
    <rPh sb="9" eb="10">
      <t>トウ</t>
    </rPh>
    <rPh sb="11" eb="12">
      <t>カカ</t>
    </rPh>
    <rPh sb="13" eb="15">
      <t>チンギン</t>
    </rPh>
    <rPh sb="15" eb="17">
      <t>カイゼン</t>
    </rPh>
    <rPh sb="22" eb="24">
      <t>ウチワケ</t>
    </rPh>
    <phoneticPr fontId="7"/>
  </si>
  <si>
    <t>（５）職務分野別リーダー等に係る賃金改善について（内訳）</t>
    <rPh sb="3" eb="5">
      <t>ショクム</t>
    </rPh>
    <rPh sb="5" eb="8">
      <t>ブンヤベツ</t>
    </rPh>
    <rPh sb="12" eb="13">
      <t>トウ</t>
    </rPh>
    <rPh sb="14" eb="15">
      <t>カカ</t>
    </rPh>
    <rPh sb="16" eb="18">
      <t>チンギン</t>
    </rPh>
    <rPh sb="18" eb="20">
      <t>カイゼン</t>
    </rPh>
    <rPh sb="25" eb="27">
      <t>ウチワケ</t>
    </rPh>
    <phoneticPr fontId="7"/>
  </si>
  <si>
    <t>（２）賃金改善等見込総額</t>
    <rPh sb="3" eb="5">
      <t>チンギン</t>
    </rPh>
    <rPh sb="5" eb="7">
      <t>カイゼン</t>
    </rPh>
    <rPh sb="7" eb="8">
      <t>トウ</t>
    </rPh>
    <rPh sb="8" eb="10">
      <t>ミコミ</t>
    </rPh>
    <rPh sb="10" eb="12">
      <t>ソウガク</t>
    </rPh>
    <phoneticPr fontId="7"/>
  </si>
  <si>
    <t>⑦基準翌年度から加算当年度までの公定価格における人件費の改定分</t>
    <rPh sb="1" eb="3">
      <t>キジュン</t>
    </rPh>
    <rPh sb="3" eb="6">
      <t>ヨクネンド</t>
    </rPh>
    <rPh sb="4" eb="6">
      <t>ネンド</t>
    </rPh>
    <rPh sb="8" eb="10">
      <t>カサン</t>
    </rPh>
    <rPh sb="10" eb="13">
      <t>トウネンド</t>
    </rPh>
    <rPh sb="16" eb="18">
      <t>コウテイ</t>
    </rPh>
    <rPh sb="18" eb="20">
      <t>カカク</t>
    </rPh>
    <rPh sb="24" eb="27">
      <t>ジンケンヒ</t>
    </rPh>
    <rPh sb="28" eb="30">
      <t>カイテイ</t>
    </rPh>
    <rPh sb="30" eb="31">
      <t>ブン</t>
    </rPh>
    <phoneticPr fontId="7"/>
  </si>
  <si>
    <t>賃金改善等見込総額（②＋⑨）（千円未満の端数は切り捨て）</t>
    <rPh sb="0" eb="2">
      <t>チンギン</t>
    </rPh>
    <rPh sb="2" eb="4">
      <t>カイゼン</t>
    </rPh>
    <rPh sb="4" eb="5">
      <t>トウ</t>
    </rPh>
    <rPh sb="5" eb="7">
      <t>ミコミ</t>
    </rPh>
    <rPh sb="7" eb="9">
      <t>ソウガク</t>
    </rPh>
    <phoneticPr fontId="7"/>
  </si>
  <si>
    <t>⑨事業主負担増加見込総額</t>
    <rPh sb="1" eb="4">
      <t>ジギョウヌシ</t>
    </rPh>
    <rPh sb="4" eb="6">
      <t>フタン</t>
    </rPh>
    <rPh sb="6" eb="8">
      <t>ゾウカ</t>
    </rPh>
    <rPh sb="8" eb="10">
      <t>ミコ</t>
    </rPh>
    <rPh sb="10" eb="12">
      <t>ソウガク</t>
    </rPh>
    <phoneticPr fontId="7"/>
  </si>
  <si>
    <t>Ｃ</t>
    <phoneticPr fontId="7"/>
  </si>
  <si>
    <t>Ｄ</t>
    <phoneticPr fontId="7"/>
  </si>
  <si>
    <t>＜加算Ⅱ新規事由がある場合＞（以下のＢの額がＡの額以上であること（※1））</t>
    <rPh sb="1" eb="3">
      <t>カサン</t>
    </rPh>
    <rPh sb="4" eb="6">
      <t>シンキ</t>
    </rPh>
    <rPh sb="6" eb="8">
      <t>ジユウ</t>
    </rPh>
    <rPh sb="11" eb="13">
      <t>バアイ</t>
    </rPh>
    <phoneticPr fontId="7"/>
  </si>
  <si>
    <t>①賃金改善見込額　計</t>
    <rPh sb="1" eb="3">
      <t>チンギン</t>
    </rPh>
    <rPh sb="3" eb="5">
      <t>カイゼン</t>
    </rPh>
    <rPh sb="5" eb="7">
      <t>ミコ</t>
    </rPh>
    <rPh sb="7" eb="8">
      <t>ガク</t>
    </rPh>
    <rPh sb="9" eb="10">
      <t>ケイ</t>
    </rPh>
    <phoneticPr fontId="7"/>
  </si>
  <si>
    <t>③①＋②</t>
    <phoneticPr fontId="7"/>
  </si>
  <si>
    <t>※2</t>
    <phoneticPr fontId="7"/>
  </si>
  <si>
    <t>同一事業者が運営する全ての施設・事業所（特定教育・保育施設及び特定地域型保育事業所）について記入すること。</t>
    <phoneticPr fontId="7"/>
  </si>
  <si>
    <t>加算Ⅰ新規事由がない場合は、前年度からの増減額を記入すること。</t>
    <rPh sb="10" eb="12">
      <t>バアイ</t>
    </rPh>
    <rPh sb="14" eb="17">
      <t>ゼンネンド</t>
    </rPh>
    <rPh sb="20" eb="22">
      <t>ゾウゲン</t>
    </rPh>
    <rPh sb="22" eb="23">
      <t>ガク</t>
    </rPh>
    <rPh sb="24" eb="26">
      <t>キニュウ</t>
    </rPh>
    <phoneticPr fontId="7"/>
  </si>
  <si>
    <t>加算見込額【（１）②】</t>
    <rPh sb="0" eb="2">
      <t>カサン</t>
    </rPh>
    <rPh sb="2" eb="4">
      <t>ミコ</t>
    </rPh>
    <rPh sb="4" eb="5">
      <t>ガク</t>
    </rPh>
    <phoneticPr fontId="7"/>
  </si>
  <si>
    <t>①賃金改善額　計</t>
    <rPh sb="1" eb="3">
      <t>チンギン</t>
    </rPh>
    <rPh sb="3" eb="5">
      <t>カイゼン</t>
    </rPh>
    <rPh sb="5" eb="6">
      <t>ガク</t>
    </rPh>
    <rPh sb="7" eb="8">
      <t>ケイ</t>
    </rPh>
    <phoneticPr fontId="7"/>
  </si>
  <si>
    <t>加算前年度の賃金水準（起点賃金水準）【（２）⑤－（３）②＋（３）④】</t>
    <rPh sb="0" eb="2">
      <t>カサン</t>
    </rPh>
    <rPh sb="2" eb="5">
      <t>ゼンネンド</t>
    </rPh>
    <rPh sb="6" eb="8">
      <t>チンギン</t>
    </rPh>
    <rPh sb="8" eb="10">
      <t>スイジュン</t>
    </rPh>
    <rPh sb="11" eb="13">
      <t>キテン</t>
    </rPh>
    <rPh sb="13" eb="15">
      <t>チンギン</t>
    </rPh>
    <rPh sb="15" eb="17">
      <t>スイジュン</t>
    </rPh>
    <phoneticPr fontId="7"/>
  </si>
  <si>
    <t>賃金見込総額【（２）③－（２）④】</t>
    <phoneticPr fontId="7"/>
  </si>
  <si>
    <t>＜加算Ⅰ新規事由がある場合＞（以下のＢの額がＡの額以上であること）</t>
    <rPh sb="1" eb="3">
      <t>カサン</t>
    </rPh>
    <rPh sb="4" eb="6">
      <t>シンキ</t>
    </rPh>
    <rPh sb="6" eb="8">
      <t>ジユウ</t>
    </rPh>
    <rPh sb="11" eb="13">
      <t>バアイ</t>
    </rPh>
    <phoneticPr fontId="7"/>
  </si>
  <si>
    <t>＜加算Ⅰ新規事由がない場合＞（以下のＢの額がＡの額以上であること）</t>
    <rPh sb="1" eb="3">
      <t>カサン</t>
    </rPh>
    <rPh sb="4" eb="6">
      <t>シンキ</t>
    </rPh>
    <rPh sb="6" eb="8">
      <t>ジユウ</t>
    </rPh>
    <rPh sb="11" eb="13">
      <t>バアイ</t>
    </rPh>
    <phoneticPr fontId="7"/>
  </si>
  <si>
    <t>②うち基準年度からの増減分</t>
    <rPh sb="3" eb="5">
      <t>キジュン</t>
    </rPh>
    <rPh sb="5" eb="7">
      <t>ネンド</t>
    </rPh>
    <rPh sb="10" eb="12">
      <t>ゾウゲン</t>
    </rPh>
    <rPh sb="12" eb="13">
      <t>ブン</t>
    </rPh>
    <phoneticPr fontId="7"/>
  </si>
  <si>
    <t>④うち基準年度からの増減分</t>
    <rPh sb="3" eb="5">
      <t>キジュン</t>
    </rPh>
    <rPh sb="5" eb="7">
      <t>ネンド</t>
    </rPh>
    <rPh sb="10" eb="12">
      <t>ゾウゲン</t>
    </rPh>
    <rPh sb="12" eb="13">
      <t>ブン</t>
    </rPh>
    <phoneticPr fontId="7"/>
  </si>
  <si>
    <t>※確認欄（千円未満の端数は切り捨て）</t>
    <rPh sb="1" eb="3">
      <t>カクニン</t>
    </rPh>
    <rPh sb="3" eb="4">
      <t>ラン</t>
    </rPh>
    <phoneticPr fontId="7"/>
  </si>
  <si>
    <t>特定加算見込額【（１）③】</t>
    <rPh sb="0" eb="2">
      <t>トクテイ</t>
    </rPh>
    <rPh sb="2" eb="4">
      <t>カサン</t>
    </rPh>
    <rPh sb="4" eb="6">
      <t>ミコミ</t>
    </rPh>
    <rPh sb="6" eb="7">
      <t>ガク</t>
    </rPh>
    <phoneticPr fontId="7"/>
  </si>
  <si>
    <t>＜加算Ⅱ新規事由がない場合＞（以下のＢの額がＡの額以上であること（※1）かつDの額がCの額以上であること）</t>
    <rPh sb="1" eb="3">
      <t>カサン</t>
    </rPh>
    <rPh sb="4" eb="6">
      <t>シンキ</t>
    </rPh>
    <rPh sb="6" eb="8">
      <t>ジユウ</t>
    </rPh>
    <rPh sb="11" eb="13">
      <t>バアイ</t>
    </rPh>
    <rPh sb="40" eb="41">
      <t>ガク</t>
    </rPh>
    <rPh sb="44" eb="45">
      <t>ガク</t>
    </rPh>
    <rPh sb="45" eb="47">
      <t>イジョウ</t>
    </rPh>
    <phoneticPr fontId="7"/>
  </si>
  <si>
    <r>
      <t>施設・事業所名</t>
    </r>
    <r>
      <rPr>
        <vertAlign val="superscript"/>
        <sz val="12"/>
        <rFont val="HGｺﾞｼｯｸM"/>
        <family val="3"/>
        <charset val="128"/>
      </rPr>
      <t>※1</t>
    </r>
    <rPh sb="0" eb="2">
      <t>シセツ</t>
    </rPh>
    <rPh sb="3" eb="6">
      <t>ジギョウショ</t>
    </rPh>
    <rPh sb="6" eb="7">
      <t>メイ</t>
    </rPh>
    <phoneticPr fontId="7"/>
  </si>
  <si>
    <r>
      <t>うち基準年度からの増減額</t>
    </r>
    <r>
      <rPr>
        <vertAlign val="superscript"/>
        <sz val="9"/>
        <rFont val="HGｺﾞｼｯｸM"/>
        <family val="3"/>
        <charset val="128"/>
      </rPr>
      <t>※2</t>
    </r>
    <r>
      <rPr>
        <sz val="9"/>
        <rFont val="HGｺﾞｼｯｸM"/>
        <family val="3"/>
        <charset val="128"/>
      </rPr>
      <t xml:space="preserve">
（円）</t>
    </r>
    <rPh sb="2" eb="4">
      <t>キジュン</t>
    </rPh>
    <rPh sb="16" eb="17">
      <t>エン</t>
    </rPh>
    <phoneticPr fontId="7"/>
  </si>
  <si>
    <r>
      <t>うち基準年度からの増減額</t>
    </r>
    <r>
      <rPr>
        <vertAlign val="superscript"/>
        <sz val="9"/>
        <rFont val="HGｺﾞｼｯｸM"/>
        <family val="3"/>
        <charset val="128"/>
      </rPr>
      <t>※2</t>
    </r>
    <r>
      <rPr>
        <sz val="9"/>
        <rFont val="HGｺﾞｼｯｸM"/>
        <family val="3"/>
        <charset val="128"/>
      </rPr>
      <t xml:space="preserve">
（円）</t>
    </r>
    <rPh sb="16" eb="17">
      <t>エン</t>
    </rPh>
    <phoneticPr fontId="7"/>
  </si>
  <si>
    <t>加算実績額に要した費用の総額との差額（千円未満の端数は切り捨て）</t>
    <rPh sb="0" eb="2">
      <t>カサン</t>
    </rPh>
    <rPh sb="2" eb="5">
      <t>ジッセキガク</t>
    </rPh>
    <rPh sb="6" eb="7">
      <t>ヨウ</t>
    </rPh>
    <rPh sb="9" eb="11">
      <t>ヒヨウ</t>
    </rPh>
    <rPh sb="12" eb="14">
      <t>ソウガク</t>
    </rPh>
    <rPh sb="16" eb="18">
      <t>サガク</t>
    </rPh>
    <phoneticPr fontId="7"/>
  </si>
  <si>
    <t>施設・事業所間で加算額の一部の配分を調整する場合の「加算実績額」及び「特定加算実績額」については、調整による加算額の増減を反映した（加算実績額にあっては（４）①の額を減じ、（４）③の額を加えた後の、特定加算実績額にあっては（４）②の額を減じ、（４）④の額を加えた後の）金額を記入すること。</t>
    <rPh sb="0" eb="2">
      <t>シセツ</t>
    </rPh>
    <rPh sb="3" eb="6">
      <t>ジギョウショ</t>
    </rPh>
    <rPh sb="6" eb="7">
      <t>カン</t>
    </rPh>
    <rPh sb="8" eb="10">
      <t>カサン</t>
    </rPh>
    <rPh sb="10" eb="11">
      <t>ガク</t>
    </rPh>
    <rPh sb="12" eb="14">
      <t>イチブ</t>
    </rPh>
    <rPh sb="15" eb="17">
      <t>ハイブン</t>
    </rPh>
    <rPh sb="18" eb="20">
      <t>チョウセイ</t>
    </rPh>
    <rPh sb="22" eb="24">
      <t>バアイ</t>
    </rPh>
    <rPh sb="26" eb="28">
      <t>カサン</t>
    </rPh>
    <rPh sb="28" eb="30">
      <t>ジッセキ</t>
    </rPh>
    <rPh sb="30" eb="31">
      <t>ガク</t>
    </rPh>
    <rPh sb="32" eb="33">
      <t>オヨ</t>
    </rPh>
    <rPh sb="35" eb="37">
      <t>トクテイ</t>
    </rPh>
    <rPh sb="37" eb="39">
      <t>カサン</t>
    </rPh>
    <rPh sb="39" eb="41">
      <t>ジッセキ</t>
    </rPh>
    <rPh sb="41" eb="42">
      <t>ガク</t>
    </rPh>
    <rPh sb="49" eb="51">
      <t>チョウセイ</t>
    </rPh>
    <rPh sb="54" eb="56">
      <t>カサン</t>
    </rPh>
    <rPh sb="56" eb="57">
      <t>ガク</t>
    </rPh>
    <rPh sb="58" eb="60">
      <t>ゾウゲン</t>
    </rPh>
    <rPh sb="61" eb="63">
      <t>ハンエイ</t>
    </rPh>
    <rPh sb="134" eb="136">
      <t>キンガク</t>
    </rPh>
    <rPh sb="137" eb="139">
      <t>キニュウ</t>
    </rPh>
    <phoneticPr fontId="7"/>
  </si>
  <si>
    <t>「適」で前年度から取組内容に変更がない場合又は「加算Ⅱ」の場合を除き、別紙様式２を添付すること。</t>
    <rPh sb="35" eb="37">
      <t>ベッシ</t>
    </rPh>
    <phoneticPr fontId="7"/>
  </si>
  <si>
    <t>施設・事業所間で加算額の一部の配分を調整する場合の「加算見込額」及び「特定加算見込額」については、調整による加算額の増減を反映した（加算見込額にあっては（３）①の額を減じ、（３）③の額を加えた後の、特定加算見込額にあっては（３）②の額を減じ、（３）④の額を加えた後の）金額を記入すること。</t>
    <rPh sb="0" eb="2">
      <t>シセツ</t>
    </rPh>
    <rPh sb="3" eb="6">
      <t>ジギョウショ</t>
    </rPh>
    <rPh sb="6" eb="7">
      <t>カン</t>
    </rPh>
    <rPh sb="8" eb="10">
      <t>カサン</t>
    </rPh>
    <rPh sb="10" eb="11">
      <t>ガク</t>
    </rPh>
    <rPh sb="12" eb="14">
      <t>イチブ</t>
    </rPh>
    <rPh sb="15" eb="17">
      <t>ハイブン</t>
    </rPh>
    <rPh sb="18" eb="20">
      <t>チョウセイ</t>
    </rPh>
    <rPh sb="22" eb="24">
      <t>バアイ</t>
    </rPh>
    <rPh sb="26" eb="28">
      <t>カサン</t>
    </rPh>
    <rPh sb="28" eb="30">
      <t>ミコ</t>
    </rPh>
    <rPh sb="30" eb="31">
      <t>ガク</t>
    </rPh>
    <rPh sb="32" eb="33">
      <t>オヨ</t>
    </rPh>
    <rPh sb="35" eb="37">
      <t>トクテイ</t>
    </rPh>
    <rPh sb="37" eb="39">
      <t>カサン</t>
    </rPh>
    <rPh sb="39" eb="41">
      <t>ミコ</t>
    </rPh>
    <rPh sb="41" eb="42">
      <t>ガク</t>
    </rPh>
    <rPh sb="49" eb="51">
      <t>チョウセイ</t>
    </rPh>
    <rPh sb="54" eb="56">
      <t>カサン</t>
    </rPh>
    <rPh sb="56" eb="57">
      <t>ガク</t>
    </rPh>
    <rPh sb="58" eb="60">
      <t>ゾウゲン</t>
    </rPh>
    <rPh sb="61" eb="63">
      <t>ハンエイ</t>
    </rPh>
    <rPh sb="134" eb="136">
      <t>キンガク</t>
    </rPh>
    <rPh sb="137" eb="139">
      <t>キニュウ</t>
    </rPh>
    <phoneticPr fontId="7"/>
  </si>
  <si>
    <t>特定加算見込額【（１）⑤】</t>
    <rPh sb="0" eb="2">
      <t>トクテイ</t>
    </rPh>
    <rPh sb="2" eb="4">
      <t>カサン</t>
    </rPh>
    <rPh sb="4" eb="6">
      <t>ミコ</t>
    </rPh>
    <rPh sb="6" eb="7">
      <t>ガク</t>
    </rPh>
    <phoneticPr fontId="7"/>
  </si>
  <si>
    <t>※1</t>
    <phoneticPr fontId="7"/>
  </si>
  <si>
    <t>施設・事業所間で加算額の一部の配分を調整する場合の「加算実績額」及び「特定加算実績額」については、調整による加算額の増減を反映した（加算実績額にあっては（４）①の額を減じ、（４）③の額を加えた後の、特定加算実績額にあっては（４）②の額を減じ、（４）④の額を加えた後の）金額を記入すること。</t>
    <rPh sb="0" eb="2">
      <t>シセツ</t>
    </rPh>
    <rPh sb="3" eb="6">
      <t>ジギョウショ</t>
    </rPh>
    <rPh sb="6" eb="7">
      <t>カン</t>
    </rPh>
    <rPh sb="8" eb="10">
      <t>カサン</t>
    </rPh>
    <rPh sb="10" eb="11">
      <t>ガク</t>
    </rPh>
    <rPh sb="12" eb="14">
      <t>イチブ</t>
    </rPh>
    <rPh sb="15" eb="17">
      <t>ハイブン</t>
    </rPh>
    <rPh sb="18" eb="20">
      <t>チョウセイ</t>
    </rPh>
    <rPh sb="22" eb="24">
      <t>バアイ</t>
    </rPh>
    <rPh sb="26" eb="28">
      <t>カサン</t>
    </rPh>
    <rPh sb="28" eb="30">
      <t>ジッセキ</t>
    </rPh>
    <rPh sb="30" eb="31">
      <t>ガク</t>
    </rPh>
    <rPh sb="32" eb="33">
      <t>オヨ</t>
    </rPh>
    <rPh sb="35" eb="37">
      <t>トクテイ</t>
    </rPh>
    <rPh sb="37" eb="39">
      <t>カサン</t>
    </rPh>
    <rPh sb="39" eb="41">
      <t>ジッセキ</t>
    </rPh>
    <rPh sb="41" eb="42">
      <t>ガク</t>
    </rPh>
    <rPh sb="49" eb="51">
      <t>チョウセイ</t>
    </rPh>
    <rPh sb="54" eb="56">
      <t>カサン</t>
    </rPh>
    <rPh sb="56" eb="57">
      <t>ガク</t>
    </rPh>
    <rPh sb="58" eb="60">
      <t>ゾウゲン</t>
    </rPh>
    <rPh sb="61" eb="63">
      <t>ハンエイ</t>
    </rPh>
    <rPh sb="131" eb="132">
      <t>アト</t>
    </rPh>
    <rPh sb="134" eb="136">
      <t>キンガク</t>
    </rPh>
    <rPh sb="137" eb="139">
      <t>キニュウ</t>
    </rPh>
    <phoneticPr fontId="7"/>
  </si>
  <si>
    <t xml:space="preserve">加算実績額と賃金改善に要した費用の総額との差額（千円未満の端数は切り捨て）
</t>
    <rPh sb="0" eb="2">
      <t>カサン</t>
    </rPh>
    <rPh sb="2" eb="4">
      <t>ジッセキ</t>
    </rPh>
    <rPh sb="4" eb="5">
      <t>ガク</t>
    </rPh>
    <rPh sb="6" eb="8">
      <t>チンギン</t>
    </rPh>
    <rPh sb="8" eb="10">
      <t>カイゼン</t>
    </rPh>
    <rPh sb="11" eb="12">
      <t>ヨウ</t>
    </rPh>
    <rPh sb="14" eb="16">
      <t>ヒヨウ</t>
    </rPh>
    <rPh sb="17" eb="19">
      <t>ソウガク</t>
    </rPh>
    <rPh sb="21" eb="23">
      <t>サガク</t>
    </rPh>
    <phoneticPr fontId="7"/>
  </si>
  <si>
    <r>
      <t>経験年数　</t>
    </r>
    <r>
      <rPr>
        <sz val="12"/>
        <rFont val="ＭＳ ゴシック"/>
        <family val="3"/>
        <charset val="128"/>
      </rPr>
      <t>※1</t>
    </r>
    <phoneticPr fontId="7"/>
  </si>
  <si>
    <r>
      <t xml:space="preserve">常勤
非常勤
</t>
    </r>
    <r>
      <rPr>
        <sz val="12"/>
        <rFont val="ＭＳ ゴシック"/>
        <family val="3"/>
        <charset val="128"/>
      </rPr>
      <t>※2</t>
    </r>
    <phoneticPr fontId="7"/>
  </si>
  <si>
    <r>
      <t xml:space="preserve">常勤
換算値
</t>
    </r>
    <r>
      <rPr>
        <sz val="12"/>
        <rFont val="ＭＳ ゴシック"/>
        <family val="3"/>
        <charset val="128"/>
      </rPr>
      <t>※3</t>
    </r>
    <phoneticPr fontId="7"/>
  </si>
  <si>
    <t>施設・事業所間で加算額の一部の配分を調整する場合の「加算見込額」及び「特定加算見込額」については、調整による加算額の増減を反映した（加算見込額にあっては（３）①の額を減じ、（３）③の額を加えた後の、特定加算見込額にあっては（３）②の額を減じ、（３）④の額を加えた後の）金額を記入すること。</t>
    <phoneticPr fontId="7"/>
  </si>
  <si>
    <t>うち基準翌年度から加算当年度における賃金改善分
※加算Ⅱ新規事由がある場合のみ記入</t>
    <rPh sb="2" eb="4">
      <t>キジュン</t>
    </rPh>
    <rPh sb="4" eb="7">
      <t>ヨクネンド</t>
    </rPh>
    <rPh sb="9" eb="11">
      <t>カサン</t>
    </rPh>
    <rPh sb="11" eb="13">
      <t>トウネン</t>
    </rPh>
    <rPh sb="13" eb="14">
      <t>ド</t>
    </rPh>
    <rPh sb="18" eb="20">
      <t>チンギン</t>
    </rPh>
    <rPh sb="20" eb="22">
      <t>カイゼン</t>
    </rPh>
    <rPh sb="22" eb="23">
      <t>ブン</t>
    </rPh>
    <rPh sb="25" eb="27">
      <t>カサン</t>
    </rPh>
    <rPh sb="28" eb="30">
      <t>シンキ</t>
    </rPh>
    <rPh sb="30" eb="32">
      <t>ジユウ</t>
    </rPh>
    <rPh sb="35" eb="37">
      <t>バアイ</t>
    </rPh>
    <rPh sb="39" eb="41">
      <t>キニュウ</t>
    </rPh>
    <phoneticPr fontId="7"/>
  </si>
  <si>
    <t>②上記に対応する法定福利費等の事業主負担分の総額</t>
    <rPh sb="1" eb="3">
      <t>ジョウキ</t>
    </rPh>
    <rPh sb="4" eb="6">
      <t>タイオウ</t>
    </rPh>
    <rPh sb="8" eb="10">
      <t>ホウテイ</t>
    </rPh>
    <rPh sb="10" eb="12">
      <t>フクリ</t>
    </rPh>
    <rPh sb="12" eb="13">
      <t>ヒ</t>
    </rPh>
    <rPh sb="13" eb="14">
      <t>トウ</t>
    </rPh>
    <rPh sb="15" eb="17">
      <t>ジギョウ</t>
    </rPh>
    <rPh sb="17" eb="18">
      <t>シュ</t>
    </rPh>
    <rPh sb="18" eb="21">
      <t>フタンブン</t>
    </rPh>
    <rPh sb="22" eb="24">
      <t>ソウガク</t>
    </rPh>
    <phoneticPr fontId="7"/>
  </si>
  <si>
    <t>うち基準翌年度から加算当年度における賃金改善分
※加算Ⅱ新規事由がある場合のみ記入</t>
    <rPh sb="9" eb="11">
      <t>カサン</t>
    </rPh>
    <rPh sb="11" eb="13">
      <t>トウネン</t>
    </rPh>
    <rPh sb="13" eb="14">
      <t>ド</t>
    </rPh>
    <rPh sb="18" eb="20">
      <t>チンギン</t>
    </rPh>
    <rPh sb="20" eb="22">
      <t>カイゼン</t>
    </rPh>
    <rPh sb="22" eb="23">
      <t>ブン</t>
    </rPh>
    <rPh sb="25" eb="27">
      <t>カサン</t>
    </rPh>
    <rPh sb="28" eb="30">
      <t>シンキ</t>
    </rPh>
    <rPh sb="30" eb="32">
      <t>ジユウ</t>
    </rPh>
    <rPh sb="35" eb="37">
      <t>バアイ</t>
    </rPh>
    <rPh sb="39" eb="41">
      <t>キニュウ</t>
    </rPh>
    <phoneticPr fontId="7"/>
  </si>
  <si>
    <t>②上記に対応する法定福利費等の事業主負担分の総額</t>
    <rPh sb="1" eb="3">
      <t>ジョウキ</t>
    </rPh>
    <rPh sb="4" eb="6">
      <t>タイオウ</t>
    </rPh>
    <rPh sb="8" eb="10">
      <t>ホウテイ</t>
    </rPh>
    <rPh sb="10" eb="12">
      <t>フクリ</t>
    </rPh>
    <rPh sb="12" eb="13">
      <t>ヒ</t>
    </rPh>
    <rPh sb="13" eb="14">
      <t>トウ</t>
    </rPh>
    <rPh sb="18" eb="21">
      <t>フタンブン</t>
    </rPh>
    <rPh sb="22" eb="24">
      <t>ソウガク</t>
    </rPh>
    <phoneticPr fontId="7"/>
  </si>
  <si>
    <t>※1</t>
    <phoneticPr fontId="7"/>
  </si>
  <si>
    <r>
      <t>経験年数　</t>
    </r>
    <r>
      <rPr>
        <sz val="12"/>
        <rFont val="ＭＳ ゴシック"/>
        <family val="3"/>
        <charset val="128"/>
      </rPr>
      <t>※1</t>
    </r>
    <phoneticPr fontId="7"/>
  </si>
  <si>
    <r>
      <t xml:space="preserve">常勤
非常勤
</t>
    </r>
    <r>
      <rPr>
        <sz val="12"/>
        <rFont val="ＭＳ ゴシック"/>
        <family val="3"/>
        <charset val="128"/>
      </rPr>
      <t>※2</t>
    </r>
    <phoneticPr fontId="7"/>
  </si>
  <si>
    <r>
      <t xml:space="preserve">常勤
換算値
</t>
    </r>
    <r>
      <rPr>
        <sz val="12"/>
        <rFont val="ＭＳ ゴシック"/>
        <family val="3"/>
        <charset val="128"/>
      </rPr>
      <t>※3</t>
    </r>
    <phoneticPr fontId="7"/>
  </si>
  <si>
    <t>※4</t>
    <phoneticPr fontId="7"/>
  </si>
  <si>
    <t>法定福利費等の事業主負担額を除く。基準年度については、処遇改善等加算通知第４の２(1)キによるものとする。</t>
    <rPh sb="12" eb="13">
      <t>ガク</t>
    </rPh>
    <rPh sb="14" eb="15">
      <t>ノゾ</t>
    </rPh>
    <rPh sb="36" eb="37">
      <t>ダイ</t>
    </rPh>
    <phoneticPr fontId="7"/>
  </si>
  <si>
    <t>賃金改善を行う場合の支払賃金※6</t>
    <rPh sb="0" eb="2">
      <t>チンギン</t>
    </rPh>
    <rPh sb="2" eb="4">
      <t>カイゼン</t>
    </rPh>
    <rPh sb="5" eb="6">
      <t>オコナ</t>
    </rPh>
    <rPh sb="7" eb="9">
      <t>バアイ</t>
    </rPh>
    <rPh sb="10" eb="12">
      <t>シハラ</t>
    </rPh>
    <rPh sb="12" eb="14">
      <t>チンギン</t>
    </rPh>
    <phoneticPr fontId="7"/>
  </si>
  <si>
    <t>⑩のうち
加算Ⅱの新規事由による賃金改善額※7
⑫</t>
    <phoneticPr fontId="7"/>
  </si>
  <si>
    <t>⑩のうち
加算前年度の加算残額に係る支払賃金※6
⑪</t>
    <phoneticPr fontId="7"/>
  </si>
  <si>
    <t>指導教諭</t>
    <rPh sb="0" eb="2">
      <t>シドウ</t>
    </rPh>
    <rPh sb="2" eb="4">
      <t>キョウユ</t>
    </rPh>
    <phoneticPr fontId="7"/>
  </si>
  <si>
    <t>幼稚園教諭</t>
    <rPh sb="0" eb="3">
      <t>ヨウチエン</t>
    </rPh>
    <rPh sb="3" eb="5">
      <t>キョウユ</t>
    </rPh>
    <phoneticPr fontId="7"/>
  </si>
  <si>
    <t>◇◇◇リーダー</t>
    <phoneticPr fontId="7"/>
  </si>
  <si>
    <t>加算前年度の賃金水準（起点賃金水準）【（２）⑥－（３）②＋（３）④】</t>
    <rPh sb="0" eb="2">
      <t>カサン</t>
    </rPh>
    <rPh sb="2" eb="5">
      <t>ゼンネンド</t>
    </rPh>
    <rPh sb="6" eb="8">
      <t>チンギン</t>
    </rPh>
    <rPh sb="8" eb="10">
      <t>スイジュン</t>
    </rPh>
    <rPh sb="11" eb="13">
      <t>キテン</t>
    </rPh>
    <rPh sb="13" eb="15">
      <t>チンギン</t>
    </rPh>
    <rPh sb="15" eb="17">
      <t>スイジュン</t>
    </rPh>
    <phoneticPr fontId="7"/>
  </si>
  <si>
    <t>（３）賃金改善等実績総額</t>
    <rPh sb="3" eb="5">
      <t>チンギン</t>
    </rPh>
    <rPh sb="5" eb="7">
      <t>カイゼン</t>
    </rPh>
    <rPh sb="7" eb="8">
      <t>トウ</t>
    </rPh>
    <rPh sb="8" eb="10">
      <t>ジッセキ</t>
    </rPh>
    <rPh sb="10" eb="11">
      <t>ソウ</t>
    </rPh>
    <rPh sb="11" eb="12">
      <t>ガク</t>
    </rPh>
    <phoneticPr fontId="7"/>
  </si>
  <si>
    <t>⑥基準年度の賃金水準（当該年度に係る加算残額を含む。役職手当、職務手当など職位、職責又は職務内容等に応じて決まって毎月支払われる手当又は基本給に限る。）</t>
    <phoneticPr fontId="7"/>
  </si>
  <si>
    <t>例4</t>
    <rPh sb="0" eb="1">
      <t>レイ</t>
    </rPh>
    <phoneticPr fontId="7"/>
  </si>
  <si>
    <t>例5</t>
    <rPh sb="0" eb="1">
      <t>レイ</t>
    </rPh>
    <phoneticPr fontId="7"/>
  </si>
  <si>
    <t>⑥基準年度の賃金水準（当該年度に係る加算残額を含む。役職手当、職務手当など職位、職責又は職務内容等に応じて決まって毎月支払われる手当又は基本給に限る。）</t>
    <phoneticPr fontId="7"/>
  </si>
  <si>
    <t>「施設型給付費等に係る処遇改善等加算Ⅰ及び処遇改善等加算Ⅱについて」（令和２年７月30日　府子本第761号、２文科初第643号、子発0730第２号）第４の２(1)ケ参照のこと。</t>
    <rPh sb="74" eb="75">
      <t>ダイ</t>
    </rPh>
    <rPh sb="82" eb="84">
      <t>サンショウ</t>
    </rPh>
    <phoneticPr fontId="7"/>
  </si>
  <si>
    <t>経験年数については、「施設型給付費等に係る処遇改善等加算Ⅰ及び処遇改善等加算Ⅱについて」（令和２年７月30日　府子本第761号、２文科初第643号、子発0730第２号 以下「処遇改善等加算通知」という）第１の１によるものとする。</t>
    <rPh sb="29" eb="30">
      <t>オヨ</t>
    </rPh>
    <rPh sb="101" eb="102">
      <t>ダイ</t>
    </rPh>
    <phoneticPr fontId="7"/>
  </si>
  <si>
    <t>別紙様式１</t>
    <rPh sb="0" eb="2">
      <t>ベッシ</t>
    </rPh>
    <rPh sb="2" eb="4">
      <t>ヨウシキ</t>
    </rPh>
    <phoneticPr fontId="7"/>
  </si>
  <si>
    <t>別紙様式２</t>
    <rPh sb="0" eb="2">
      <t>ベッシ</t>
    </rPh>
    <rPh sb="2" eb="4">
      <t>ヨウシキ</t>
    </rPh>
    <phoneticPr fontId="7"/>
  </si>
  <si>
    <t>別紙様式３</t>
    <rPh sb="0" eb="2">
      <t>ベッシ</t>
    </rPh>
    <rPh sb="2" eb="4">
      <t>ヨウシキ</t>
    </rPh>
    <phoneticPr fontId="7"/>
  </si>
  <si>
    <t>別紙様式５</t>
    <rPh sb="0" eb="2">
      <t>ベッシ</t>
    </rPh>
    <rPh sb="2" eb="4">
      <t>ヨウシキ</t>
    </rPh>
    <phoneticPr fontId="7"/>
  </si>
  <si>
    <t>別紙様式５別添１</t>
    <rPh sb="0" eb="2">
      <t>ベッシ</t>
    </rPh>
    <rPh sb="2" eb="4">
      <t>ヨウシキ</t>
    </rPh>
    <rPh sb="5" eb="7">
      <t>ベッテン</t>
    </rPh>
    <phoneticPr fontId="7"/>
  </si>
  <si>
    <t>別紙様式５別添２</t>
    <rPh sb="0" eb="2">
      <t>ベッシ</t>
    </rPh>
    <rPh sb="2" eb="4">
      <t>ヨウシキ</t>
    </rPh>
    <rPh sb="5" eb="7">
      <t>ベッテン</t>
    </rPh>
    <phoneticPr fontId="7"/>
  </si>
  <si>
    <t>別紙様式６</t>
    <rPh sb="0" eb="2">
      <t>ベッシ</t>
    </rPh>
    <rPh sb="2" eb="4">
      <t>ヨウシキ</t>
    </rPh>
    <phoneticPr fontId="7"/>
  </si>
  <si>
    <t>別紙様式６別添２</t>
    <rPh sb="0" eb="2">
      <t>ベッシ</t>
    </rPh>
    <rPh sb="2" eb="4">
      <t>ヨウシキ</t>
    </rPh>
    <rPh sb="5" eb="7">
      <t>ベッテン</t>
    </rPh>
    <phoneticPr fontId="7"/>
  </si>
  <si>
    <t>別紙様式７</t>
    <rPh sb="0" eb="2">
      <t>ベッシ</t>
    </rPh>
    <rPh sb="2" eb="4">
      <t>ヨウシキ</t>
    </rPh>
    <phoneticPr fontId="7"/>
  </si>
  <si>
    <t>別紙様式７別添１</t>
    <rPh sb="0" eb="2">
      <t>ベッシ</t>
    </rPh>
    <rPh sb="2" eb="4">
      <t>ヨウシキ</t>
    </rPh>
    <rPh sb="5" eb="7">
      <t>ベッテン</t>
    </rPh>
    <phoneticPr fontId="7"/>
  </si>
  <si>
    <t>別紙様式７別添２</t>
    <rPh sb="0" eb="2">
      <t>ベッシ</t>
    </rPh>
    <rPh sb="2" eb="4">
      <t>ヨウシキ</t>
    </rPh>
    <rPh sb="5" eb="7">
      <t>ベッテン</t>
    </rPh>
    <phoneticPr fontId="7"/>
  </si>
  <si>
    <t>月数</t>
    <rPh sb="0" eb="2">
      <t>ツキスウ</t>
    </rPh>
    <phoneticPr fontId="7"/>
  </si>
  <si>
    <t>（</t>
  </si>
  <si>
    <t>か月）</t>
    <rPh sb="1" eb="2">
      <t>ゲツ</t>
    </rPh>
    <phoneticPr fontId="7"/>
  </si>
  <si>
    <r>
      <t>当該年度における各月初日の平均利用子ども見込数等</t>
    </r>
    <r>
      <rPr>
        <sz val="9"/>
        <color indexed="8"/>
        <rFont val="ＭＳ Ｐゴシック"/>
        <family val="3"/>
        <charset val="128"/>
      </rPr>
      <t>（広域利用子ども数を含む）</t>
    </r>
    <rPh sb="0" eb="2">
      <t>トウガイ</t>
    </rPh>
    <rPh sb="2" eb="4">
      <t>ネンド</t>
    </rPh>
    <rPh sb="8" eb="10">
      <t>カクツキ</t>
    </rPh>
    <rPh sb="10" eb="12">
      <t>ショジツ</t>
    </rPh>
    <rPh sb="13" eb="15">
      <t>ヘイキン</t>
    </rPh>
    <rPh sb="15" eb="17">
      <t>リヨウ</t>
    </rPh>
    <rPh sb="17" eb="18">
      <t>コ</t>
    </rPh>
    <rPh sb="20" eb="22">
      <t>ミコミ</t>
    </rPh>
    <rPh sb="22" eb="23">
      <t>スウ</t>
    </rPh>
    <rPh sb="23" eb="24">
      <t>トウ</t>
    </rPh>
    <rPh sb="25" eb="27">
      <t>コウイキ</t>
    </rPh>
    <rPh sb="27" eb="29">
      <t>リヨウ</t>
    </rPh>
    <rPh sb="29" eb="30">
      <t>コ</t>
    </rPh>
    <rPh sb="32" eb="33">
      <t>スウ</t>
    </rPh>
    <rPh sb="34" eb="35">
      <t>フク</t>
    </rPh>
    <phoneticPr fontId="7"/>
  </si>
  <si>
    <t>（３）</t>
    <phoneticPr fontId="7"/>
  </si>
  <si>
    <t>算式による加算見込額</t>
    <rPh sb="0" eb="2">
      <t>サンシキ</t>
    </rPh>
    <rPh sb="5" eb="7">
      <t>カサン</t>
    </rPh>
    <rPh sb="7" eb="9">
      <t>ミコミ</t>
    </rPh>
    <rPh sb="9" eb="10">
      <t>ガク</t>
    </rPh>
    <phoneticPr fontId="7"/>
  </si>
  <si>
    <t>賃金改善要件分加算率</t>
    <rPh sb="0" eb="2">
      <t>チンギン</t>
    </rPh>
    <rPh sb="2" eb="4">
      <t>カイゼン</t>
    </rPh>
    <rPh sb="4" eb="6">
      <t>ヨウケン</t>
    </rPh>
    <rPh sb="6" eb="7">
      <t>ブン</t>
    </rPh>
    <rPh sb="7" eb="9">
      <t>カサン</t>
    </rPh>
    <rPh sb="9" eb="10">
      <t>リツ</t>
    </rPh>
    <phoneticPr fontId="7"/>
  </si>
  <si>
    <t>加算見込額</t>
    <rPh sb="0" eb="2">
      <t>カサン</t>
    </rPh>
    <rPh sb="2" eb="4">
      <t>ミコミ</t>
    </rPh>
    <rPh sb="4" eb="5">
      <t>ガク</t>
    </rPh>
    <phoneticPr fontId="7"/>
  </si>
  <si>
    <t>処遇改善等加算</t>
    <rPh sb="0" eb="2">
      <t>ショグウ</t>
    </rPh>
    <rPh sb="2" eb="4">
      <t>カイゼン</t>
    </rPh>
    <rPh sb="4" eb="5">
      <t>トウ</t>
    </rPh>
    <rPh sb="5" eb="7">
      <t>カサン</t>
    </rPh>
    <phoneticPr fontId="7"/>
  </si>
  <si>
    <t>（１）</t>
    <phoneticPr fontId="7"/>
  </si>
  <si>
    <t>定員及び公定価格の加算状況</t>
    <rPh sb="0" eb="2">
      <t>テイイン</t>
    </rPh>
    <rPh sb="2" eb="3">
      <t>オヨ</t>
    </rPh>
    <rPh sb="4" eb="6">
      <t>コウテイ</t>
    </rPh>
    <rPh sb="6" eb="8">
      <t>カカク</t>
    </rPh>
    <rPh sb="9" eb="11">
      <t>カサン</t>
    </rPh>
    <rPh sb="11" eb="13">
      <t>ジョウキョウ</t>
    </rPh>
    <phoneticPr fontId="7"/>
  </si>
  <si>
    <t>（２）</t>
    <phoneticPr fontId="7"/>
  </si>
  <si>
    <t>標準時間認定</t>
    <rPh sb="0" eb="2">
      <t>ヒョウジュン</t>
    </rPh>
    <rPh sb="2" eb="4">
      <t>ジカン</t>
    </rPh>
    <rPh sb="4" eb="6">
      <t>ニンテイ</t>
    </rPh>
    <phoneticPr fontId="7"/>
  </si>
  <si>
    <t>短時間認定</t>
    <rPh sb="0" eb="3">
      <t>タンジカン</t>
    </rPh>
    <rPh sb="3" eb="5">
      <t>ニンテイ</t>
    </rPh>
    <phoneticPr fontId="7"/>
  </si>
  <si>
    <t>１・２歳児</t>
    <rPh sb="3" eb="4">
      <t>サイ</t>
    </rPh>
    <rPh sb="4" eb="5">
      <t>ジ</t>
    </rPh>
    <phoneticPr fontId="7"/>
  </si>
  <si>
    <t>乳児</t>
    <rPh sb="0" eb="2">
      <t>ニュウジ</t>
    </rPh>
    <phoneticPr fontId="7"/>
  </si>
  <si>
    <t>処遇改善等加算単価</t>
    <rPh sb="0" eb="2">
      <t>ショグウ</t>
    </rPh>
    <rPh sb="2" eb="4">
      <t>カイゼン</t>
    </rPh>
    <rPh sb="4" eb="5">
      <t>トウ</t>
    </rPh>
    <rPh sb="5" eb="7">
      <t>カサン</t>
    </rPh>
    <rPh sb="7" eb="9">
      <t>タンカ</t>
    </rPh>
    <phoneticPr fontId="7"/>
  </si>
  <si>
    <t>標準時間</t>
    <rPh sb="0" eb="2">
      <t>ヒョウジュン</t>
    </rPh>
    <rPh sb="2" eb="4">
      <t>ジカン</t>
    </rPh>
    <phoneticPr fontId="7"/>
  </si>
  <si>
    <t>短時間</t>
    <rPh sb="0" eb="3">
      <t>タンジカン</t>
    </rPh>
    <phoneticPr fontId="7"/>
  </si>
  <si>
    <t>常態的に土曜日閉所</t>
    <rPh sb="0" eb="3">
      <t>ジョウタイテキ</t>
    </rPh>
    <rPh sb="4" eb="7">
      <t>ドヨウビ</t>
    </rPh>
    <rPh sb="7" eb="9">
      <t>ヘイショ</t>
    </rPh>
    <phoneticPr fontId="7"/>
  </si>
  <si>
    <t>利用定員</t>
    <rPh sb="0" eb="2">
      <t>リヨウ</t>
    </rPh>
    <rPh sb="2" eb="4">
      <t>テイイン</t>
    </rPh>
    <phoneticPr fontId="7"/>
  </si>
  <si>
    <t>①保育士比率
向上</t>
    <rPh sb="1" eb="4">
      <t>ホイクシ</t>
    </rPh>
    <rPh sb="4" eb="6">
      <t>ヒリツ</t>
    </rPh>
    <rPh sb="7" eb="9">
      <t>コウジョウ</t>
    </rPh>
    <phoneticPr fontId="7"/>
  </si>
  <si>
    <t>②障害児保育</t>
    <rPh sb="1" eb="4">
      <t>ショウガイジ</t>
    </rPh>
    <rPh sb="4" eb="6">
      <t>ホイク</t>
    </rPh>
    <phoneticPr fontId="7"/>
  </si>
  <si>
    <t>④休日保育</t>
    <rPh sb="1" eb="3">
      <t>キュウジツ</t>
    </rPh>
    <rPh sb="3" eb="5">
      <t>ホイク</t>
    </rPh>
    <phoneticPr fontId="7"/>
  </si>
  <si>
    <t>⑤夜間保育</t>
    <rPh sb="1" eb="3">
      <t>ヤカン</t>
    </rPh>
    <rPh sb="3" eb="5">
      <t>ホイク</t>
    </rPh>
    <phoneticPr fontId="7"/>
  </si>
  <si>
    <t>⑩栄養管理加算</t>
    <rPh sb="1" eb="3">
      <t>エイヨウ</t>
    </rPh>
    <rPh sb="3" eb="5">
      <t>カンリ</t>
    </rPh>
    <rPh sb="5" eb="7">
      <t>カサン</t>
    </rPh>
    <phoneticPr fontId="7"/>
  </si>
  <si>
    <t>１号認定こども（特別利用地域型保育）</t>
    <rPh sb="1" eb="2">
      <t>ゴウ</t>
    </rPh>
    <rPh sb="2" eb="4">
      <t>ニンテイ</t>
    </rPh>
    <rPh sb="8" eb="10">
      <t>トクベツ</t>
    </rPh>
    <rPh sb="10" eb="12">
      <t>リヨウ</t>
    </rPh>
    <rPh sb="12" eb="15">
      <t>チイキガタ</t>
    </rPh>
    <rPh sb="15" eb="17">
      <t>ホイク</t>
    </rPh>
    <phoneticPr fontId="7"/>
  </si>
  <si>
    <t>－</t>
    <phoneticPr fontId="58"/>
  </si>
  <si>
    <t>２号認定こども（特定利用地域型保育）</t>
    <rPh sb="1" eb="2">
      <t>ゴウ</t>
    </rPh>
    <rPh sb="2" eb="4">
      <t>ニンテイ</t>
    </rPh>
    <rPh sb="8" eb="10">
      <t>トクテイ</t>
    </rPh>
    <rPh sb="10" eb="12">
      <t>リヨウ</t>
    </rPh>
    <rPh sb="12" eb="15">
      <t>チイキガタ</t>
    </rPh>
    <rPh sb="15" eb="17">
      <t>ホイク</t>
    </rPh>
    <phoneticPr fontId="7"/>
  </si>
  <si>
    <t>平均利用子ども数</t>
    <rPh sb="0" eb="2">
      <t>ヘイキン</t>
    </rPh>
    <rPh sb="2" eb="4">
      <t>リヨウ</t>
    </rPh>
    <rPh sb="4" eb="5">
      <t>コ</t>
    </rPh>
    <rPh sb="7" eb="8">
      <t>スウ</t>
    </rPh>
    <phoneticPr fontId="7"/>
  </si>
  <si>
    <t>①</t>
    <phoneticPr fontId="7"/>
  </si>
  <si>
    <t>保育士比率向上加算(1・2歳児)</t>
    <rPh sb="0" eb="3">
      <t>ホイクシ</t>
    </rPh>
    <rPh sb="3" eb="5">
      <t>ヒリツ</t>
    </rPh>
    <rPh sb="5" eb="7">
      <t>コウジョウ</t>
    </rPh>
    <rPh sb="7" eb="9">
      <t>カサン</t>
    </rPh>
    <rPh sb="13" eb="15">
      <t>サイジ</t>
    </rPh>
    <phoneticPr fontId="7"/>
  </si>
  <si>
    <t>保育士比率向上加算(乳児)</t>
    <rPh sb="0" eb="3">
      <t>ホイクシ</t>
    </rPh>
    <rPh sb="3" eb="5">
      <t>ヒリツ</t>
    </rPh>
    <rPh sb="5" eb="7">
      <t>コウジョウ</t>
    </rPh>
    <rPh sb="7" eb="9">
      <t>カサン</t>
    </rPh>
    <rPh sb="10" eb="12">
      <t>ニュウジ</t>
    </rPh>
    <phoneticPr fontId="7"/>
  </si>
  <si>
    <t>②</t>
    <phoneticPr fontId="58"/>
  </si>
  <si>
    <t>障害児保育加算(1・2歳児)</t>
    <rPh sb="0" eb="3">
      <t>ショウガイジ</t>
    </rPh>
    <rPh sb="3" eb="5">
      <t>ホイク</t>
    </rPh>
    <rPh sb="5" eb="7">
      <t>カサン</t>
    </rPh>
    <phoneticPr fontId="7"/>
  </si>
  <si>
    <t>障害児保育加算(乳児)</t>
    <rPh sb="0" eb="3">
      <t>ショウガイジ</t>
    </rPh>
    <rPh sb="3" eb="5">
      <t>ホイク</t>
    </rPh>
    <rPh sb="5" eb="7">
      <t>カサン</t>
    </rPh>
    <phoneticPr fontId="7"/>
  </si>
  <si>
    <t>④</t>
    <phoneticPr fontId="26"/>
  </si>
  <si>
    <t>⑤</t>
    <phoneticPr fontId="26"/>
  </si>
  <si>
    <t>夜間保育加算</t>
    <rPh sb="0" eb="2">
      <t>ヤカン</t>
    </rPh>
    <rPh sb="2" eb="4">
      <t>ホイク</t>
    </rPh>
    <rPh sb="4" eb="6">
      <t>カサン</t>
    </rPh>
    <phoneticPr fontId="7"/>
  </si>
  <si>
    <t>⑦</t>
    <phoneticPr fontId="58"/>
  </si>
  <si>
    <t>食事の搬入について自園調理又は連携施設等からの搬入以外の方法
(小規模・事業所内)
以外の方法</t>
    <rPh sb="25" eb="27">
      <t>イガイ</t>
    </rPh>
    <rPh sb="28" eb="30">
      <t>ホウホウ</t>
    </rPh>
    <rPh sb="32" eb="35">
      <t>ショウキボ</t>
    </rPh>
    <rPh sb="36" eb="39">
      <t>ジギョウショ</t>
    </rPh>
    <rPh sb="39" eb="40">
      <t>ナイ</t>
    </rPh>
    <phoneticPr fontId="58"/>
  </si>
  <si>
    <t>⑧</t>
    <phoneticPr fontId="58"/>
  </si>
  <si>
    <t>管理者を配置していない場合</t>
    <rPh sb="0" eb="3">
      <t>カンリシャ</t>
    </rPh>
    <rPh sb="4" eb="6">
      <t>ハイチ</t>
    </rPh>
    <rPh sb="11" eb="13">
      <t>バアイ</t>
    </rPh>
    <phoneticPr fontId="7"/>
  </si>
  <si>
    <t>⑨</t>
    <phoneticPr fontId="58"/>
  </si>
  <si>
    <t>⑩</t>
    <phoneticPr fontId="58"/>
  </si>
  <si>
    <t>―</t>
  </si>
  <si>
    <t>処遇Ⅰ加算率</t>
    <rPh sb="0" eb="2">
      <t>ショグウ</t>
    </rPh>
    <rPh sb="3" eb="5">
      <t>カサン</t>
    </rPh>
    <rPh sb="5" eb="6">
      <t>リツ</t>
    </rPh>
    <phoneticPr fontId="7"/>
  </si>
  <si>
    <t>減算率：</t>
    <rPh sb="0" eb="2">
      <t>ゲンサン</t>
    </rPh>
    <rPh sb="2" eb="3">
      <t>リツ</t>
    </rPh>
    <phoneticPr fontId="7"/>
  </si>
  <si>
    <t>%</t>
    <phoneticPr fontId="7"/>
  </si>
  <si>
    <t>定員の恒常的な超過</t>
    <phoneticPr fontId="7"/>
  </si>
  <si>
    <t>小計</t>
    <rPh sb="0" eb="2">
      <t>ショウケイ</t>
    </rPh>
    <phoneticPr fontId="7"/>
  </si>
  <si>
    <t>三木市　教育・保育課作成</t>
    <rPh sb="0" eb="3">
      <t>ミキシ</t>
    </rPh>
    <rPh sb="4" eb="10">
      <t>キョ</t>
    </rPh>
    <rPh sb="10" eb="12">
      <t>サクセイ</t>
    </rPh>
    <phoneticPr fontId="7"/>
  </si>
  <si>
    <t>年間延べ利用子ども数</t>
    <rPh sb="0" eb="2">
      <t>ネンカン</t>
    </rPh>
    <rPh sb="2" eb="3">
      <t>ノ</t>
    </rPh>
    <rPh sb="4" eb="6">
      <t>リヨウ</t>
    </rPh>
    <rPh sb="6" eb="7">
      <t>コ</t>
    </rPh>
    <rPh sb="9" eb="10">
      <t>スウ</t>
    </rPh>
    <phoneticPr fontId="7"/>
  </si>
  <si>
    <t>人）</t>
    <rPh sb="0" eb="1">
      <t>ヒト</t>
    </rPh>
    <phoneticPr fontId="7"/>
  </si>
  <si>
    <t>月当たり
閉所回数</t>
    <rPh sb="0" eb="1">
      <t>ツキ</t>
    </rPh>
    <rPh sb="1" eb="2">
      <t>ア</t>
    </rPh>
    <rPh sb="5" eb="7">
      <t>ヘイショ</t>
    </rPh>
    <rPh sb="7" eb="9">
      <t>カイスウ</t>
    </rPh>
    <phoneticPr fontId="7"/>
  </si>
  <si>
    <t>⑦土曜日に閉所する場合</t>
    <rPh sb="1" eb="4">
      <t>ドヨウビ</t>
    </rPh>
    <rPh sb="5" eb="7">
      <t>ヘイショ</t>
    </rPh>
    <rPh sb="9" eb="11">
      <t>バアイ</t>
    </rPh>
    <phoneticPr fontId="7"/>
  </si>
  <si>
    <t>基本分単価に係る処遇改善等加算額と①～⑩の加算額の合計に減算率を乗ずる。</t>
    <phoneticPr fontId="7"/>
  </si>
  <si>
    <t>基本情報</t>
    <rPh sb="0" eb="2">
      <t>キホン</t>
    </rPh>
    <rPh sb="2" eb="4">
      <t>ジョウホウ</t>
    </rPh>
    <phoneticPr fontId="7"/>
  </si>
  <si>
    <t>人</t>
    <rPh sb="0" eb="1">
      <t>ニン</t>
    </rPh>
    <phoneticPr fontId="7"/>
  </si>
  <si>
    <t>基本加算</t>
    <rPh sb="0" eb="2">
      <t>キホン</t>
    </rPh>
    <rPh sb="2" eb="4">
      <t>カサン</t>
    </rPh>
    <phoneticPr fontId="7"/>
  </si>
  <si>
    <t>減算</t>
    <rPh sb="0" eb="2">
      <t>ゲンサン</t>
    </rPh>
    <phoneticPr fontId="7"/>
  </si>
  <si>
    <t>食事搬入が自園調理又は連携施設等からの搬入以外の方法の場合</t>
    <rPh sb="0" eb="2">
      <t>ショクジ</t>
    </rPh>
    <rPh sb="2" eb="4">
      <t>ハンニュウ</t>
    </rPh>
    <rPh sb="5" eb="6">
      <t>ジ</t>
    </rPh>
    <rPh sb="6" eb="7">
      <t>エン</t>
    </rPh>
    <rPh sb="7" eb="9">
      <t>チョウリ</t>
    </rPh>
    <rPh sb="9" eb="10">
      <t>マタ</t>
    </rPh>
    <rPh sb="11" eb="13">
      <t>レンケイ</t>
    </rPh>
    <rPh sb="13" eb="15">
      <t>シセツ</t>
    </rPh>
    <rPh sb="15" eb="16">
      <t>トウ</t>
    </rPh>
    <rPh sb="19" eb="21">
      <t>ハンニュウ</t>
    </rPh>
    <rPh sb="21" eb="23">
      <t>イガイ</t>
    </rPh>
    <rPh sb="24" eb="26">
      <t>ホウホウ</t>
    </rPh>
    <rPh sb="27" eb="29">
      <t>バアイ</t>
    </rPh>
    <phoneticPr fontId="7"/>
  </si>
  <si>
    <t>管理者を配置していない場合</t>
    <rPh sb="0" eb="3">
      <t>カンリシャ</t>
    </rPh>
    <rPh sb="4" eb="6">
      <t>ハイチ</t>
    </rPh>
    <rPh sb="11" eb="13">
      <t>バアイ</t>
    </rPh>
    <phoneticPr fontId="7"/>
  </si>
  <si>
    <t>特定加算</t>
    <rPh sb="0" eb="2">
      <t>トクテイ</t>
    </rPh>
    <rPh sb="2" eb="4">
      <t>カサン</t>
    </rPh>
    <phoneticPr fontId="7"/>
  </si>
  <si>
    <t>特</t>
    <rPh sb="0" eb="1">
      <t>トク</t>
    </rPh>
    <phoneticPr fontId="7"/>
  </si>
  <si>
    <t>月</t>
  </si>
  <si>
    <t>月</t>
    <phoneticPr fontId="7"/>
  </si>
  <si>
    <t>月</t>
    <rPh sb="0" eb="1">
      <t>ツキ</t>
    </rPh>
    <phoneticPr fontId="7"/>
  </si>
  <si>
    <t>兵庫県知事　殿</t>
    <rPh sb="0" eb="3">
      <t>ヒョウゴケン</t>
    </rPh>
    <rPh sb="3" eb="5">
      <t>チジ</t>
    </rPh>
    <rPh sb="6" eb="7">
      <t>ドノ</t>
    </rPh>
    <phoneticPr fontId="7"/>
  </si>
  <si>
    <t>三木市長　殿</t>
    <rPh sb="0" eb="3">
      <t>ミキシ</t>
    </rPh>
    <rPh sb="3" eb="4">
      <t>チョウ</t>
    </rPh>
    <rPh sb="5" eb="6">
      <t>ドノ</t>
    </rPh>
    <phoneticPr fontId="7"/>
  </si>
  <si>
    <t>兵庫県知事　殿</t>
    <rPh sb="0" eb="3">
      <t>ヒョウゴケン</t>
    </rPh>
    <rPh sb="3" eb="4">
      <t>チ</t>
    </rPh>
    <rPh sb="4" eb="5">
      <t>コト</t>
    </rPh>
    <rPh sb="6" eb="7">
      <t>ドノ</t>
    </rPh>
    <phoneticPr fontId="7"/>
  </si>
  <si>
    <t>三木市長　殿</t>
    <rPh sb="0" eb="2">
      <t>ミキ</t>
    </rPh>
    <rPh sb="2" eb="3">
      <t>シ</t>
    </rPh>
    <rPh sb="3" eb="4">
      <t>チョウ</t>
    </rPh>
    <rPh sb="5" eb="6">
      <t>ドノ</t>
    </rPh>
    <phoneticPr fontId="7"/>
  </si>
  <si>
    <t>人</t>
    <rPh sb="0" eb="1">
      <t>ニン</t>
    </rPh>
    <phoneticPr fontId="7"/>
  </si>
  <si>
    <t>乳児</t>
    <rPh sb="0" eb="2">
      <t>ニュウジ</t>
    </rPh>
    <phoneticPr fontId="7"/>
  </si>
  <si>
    <t>1.2歳児</t>
    <rPh sb="3" eb="5">
      <t>サイジ</t>
    </rPh>
    <phoneticPr fontId="7"/>
  </si>
  <si>
    <r>
      <t>合計額</t>
    </r>
    <r>
      <rPr>
        <sz val="9"/>
        <color indexed="8"/>
        <rFont val="ＭＳ Ｐゴシック"/>
        <family val="3"/>
        <charset val="128"/>
      </rPr>
      <t>（千円未満切り捨て）　※小計＋特定加算分</t>
    </r>
    <rPh sb="0" eb="2">
      <t>ゴウケイ</t>
    </rPh>
    <rPh sb="2" eb="3">
      <t>ガク</t>
    </rPh>
    <rPh sb="4" eb="6">
      <t>センエン</t>
    </rPh>
    <rPh sb="6" eb="8">
      <t>ミマン</t>
    </rPh>
    <rPh sb="8" eb="9">
      <t>キ</t>
    </rPh>
    <rPh sb="10" eb="11">
      <t>ス</t>
    </rPh>
    <phoneticPr fontId="7"/>
  </si>
  <si>
    <t>⑪定員の恒常的な超過（3号）</t>
    <rPh sb="1" eb="3">
      <t>テイイン</t>
    </rPh>
    <rPh sb="4" eb="7">
      <t>コウジョウテキ</t>
    </rPh>
    <rPh sb="8" eb="10">
      <t>チョウカ</t>
    </rPh>
    <rPh sb="12" eb="13">
      <t>ゴウ</t>
    </rPh>
    <phoneticPr fontId="7"/>
  </si>
  <si>
    <t>※　⑥について家庭的保育事業、事業所内保育事業所（利用定員５人以下の事業所に限る。）及び居宅訪問型保育事業の場合は「人数A」「人数B」のいずれかに「１」、他方に「０」を記入すること。</t>
    <phoneticPr fontId="7"/>
  </si>
  <si>
    <t>※　（３）②及び（３）④から法定福利費等の事業主負担分を除いたうえで算出すること。</t>
    <phoneticPr fontId="7"/>
  </si>
  <si>
    <t>※（４）②及び（４）④から法定福利費等の事業主負担分を除いたうえで算出すること。</t>
    <phoneticPr fontId="7"/>
  </si>
  <si>
    <t>※2</t>
    <phoneticPr fontId="7"/>
  </si>
  <si>
    <t>（３）②及び（３）④から法定福利費等の事業主負担分を除いたうえで算出すること。</t>
    <phoneticPr fontId="7"/>
  </si>
  <si>
    <t>加算Ⅱ新規事由がない場合は、前年度からの増減額を記入すること。</t>
    <rPh sb="10" eb="12">
      <t>バアイ</t>
    </rPh>
    <rPh sb="14" eb="17">
      <t>ゼンネンド</t>
    </rPh>
    <rPh sb="20" eb="22">
      <t>ゾウゲン</t>
    </rPh>
    <rPh sb="22" eb="23">
      <t>ガク</t>
    </rPh>
    <rPh sb="24" eb="26">
      <t>キニュウ</t>
    </rPh>
    <phoneticPr fontId="7"/>
  </si>
  <si>
    <t>④ ③のうち、加算前年度の加算残額に係る支払賃金</t>
    <phoneticPr fontId="7"/>
  </si>
  <si>
    <t>⑤ ③のうち、加算Ⅱの新規事由による賃金改善額</t>
    <phoneticPr fontId="7"/>
  </si>
  <si>
    <t>氏名</t>
    <rPh sb="0" eb="2">
      <t>シメイ</t>
    </rPh>
    <phoneticPr fontId="7"/>
  </si>
  <si>
    <r>
      <t>栄養管理加算</t>
    </r>
    <r>
      <rPr>
        <b/>
        <u/>
        <sz val="12"/>
        <rFont val="HGｺﾞｼｯｸM"/>
        <family val="3"/>
        <charset val="128"/>
      </rPr>
      <t>（Ａ：配置の場合）</t>
    </r>
    <rPh sb="0" eb="2">
      <t>エイヨウ</t>
    </rPh>
    <rPh sb="2" eb="4">
      <t>カンリ</t>
    </rPh>
    <rPh sb="4" eb="6">
      <t>カサン</t>
    </rPh>
    <rPh sb="9" eb="11">
      <t>ハイチ</t>
    </rPh>
    <rPh sb="12" eb="14">
      <t>バアイ</t>
    </rPh>
    <phoneticPr fontId="7"/>
  </si>
  <si>
    <t>Ｒ４処遇改善等加算Ⅱ対象者の場合に○を選択</t>
    <rPh sb="2" eb="4">
      <t>ショグウ</t>
    </rPh>
    <rPh sb="4" eb="6">
      <t>カイゼン</t>
    </rPh>
    <rPh sb="6" eb="7">
      <t>トウ</t>
    </rPh>
    <rPh sb="7" eb="9">
      <t>カサン</t>
    </rPh>
    <rPh sb="10" eb="13">
      <t>タイショウシャ</t>
    </rPh>
    <rPh sb="14" eb="16">
      <t>バアイ</t>
    </rPh>
    <rPh sb="19" eb="21">
      <t>センタク</t>
    </rPh>
    <phoneticPr fontId="7"/>
  </si>
  <si>
    <t>○</t>
  </si>
  <si>
    <t>Ver.</t>
    <phoneticPr fontId="26"/>
  </si>
  <si>
    <t>Release</t>
    <phoneticPr fontId="26"/>
  </si>
  <si>
    <t>Detail</t>
    <phoneticPr fontId="26"/>
  </si>
  <si>
    <t>別紙様式４別添１　処遇２　対象者チェック欄追加</t>
    <rPh sb="0" eb="2">
      <t>ベッシ</t>
    </rPh>
    <rPh sb="2" eb="4">
      <t>ヨウシキ</t>
    </rPh>
    <rPh sb="5" eb="7">
      <t>ベッテン</t>
    </rPh>
    <rPh sb="9" eb="11">
      <t>ショグウ</t>
    </rPh>
    <rPh sb="13" eb="16">
      <t>タイショウシャ</t>
    </rPh>
    <rPh sb="20" eb="21">
      <t>ラン</t>
    </rPh>
    <rPh sb="21" eb="23">
      <t>ツイカ</t>
    </rPh>
    <phoneticPr fontId="7"/>
  </si>
  <si>
    <t>別紙様式６　別紙様式４別添1の処遇２対象者だけを集計し、計算する式を追加。</t>
    <rPh sb="0" eb="2">
      <t>ベッシ</t>
    </rPh>
    <rPh sb="2" eb="4">
      <t>ヨウシキ</t>
    </rPh>
    <rPh sb="6" eb="8">
      <t>ベッシ</t>
    </rPh>
    <rPh sb="8" eb="10">
      <t>ヨウシキ</t>
    </rPh>
    <rPh sb="11" eb="13">
      <t>ベッテン</t>
    </rPh>
    <rPh sb="18" eb="21">
      <t>タイショウシャ</t>
    </rPh>
    <rPh sb="24" eb="26">
      <t>シュウケイ</t>
    </rPh>
    <rPh sb="28" eb="30">
      <t>ケイサン</t>
    </rPh>
    <rPh sb="32" eb="33">
      <t>シキ</t>
    </rPh>
    <rPh sb="34" eb="36">
      <t>ツイカ</t>
    </rPh>
    <phoneticPr fontId="7"/>
  </si>
  <si>
    <t>別紙様式６別添１　氏名欄追加</t>
    <rPh sb="0" eb="2">
      <t>ベッシ</t>
    </rPh>
    <rPh sb="2" eb="4">
      <t>ヨウシキ</t>
    </rPh>
    <rPh sb="5" eb="7">
      <t>ベッテン</t>
    </rPh>
    <rPh sb="9" eb="11">
      <t>シメイ</t>
    </rPh>
    <rPh sb="11" eb="12">
      <t>ラン</t>
    </rPh>
    <rPh sb="12" eb="14">
      <t>ツイカ</t>
    </rPh>
    <phoneticPr fontId="7"/>
  </si>
  <si>
    <t>別紙様式５別添１　処遇２　対象者チェック欄追加</t>
    <rPh sb="0" eb="2">
      <t>ベッシ</t>
    </rPh>
    <rPh sb="2" eb="4">
      <t>ヨウシキ</t>
    </rPh>
    <rPh sb="5" eb="7">
      <t>ベッテン</t>
    </rPh>
    <rPh sb="9" eb="11">
      <t>ショグウ</t>
    </rPh>
    <rPh sb="13" eb="16">
      <t>タイショウシャ</t>
    </rPh>
    <rPh sb="20" eb="21">
      <t>ラン</t>
    </rPh>
    <rPh sb="21" eb="23">
      <t>ツイカ</t>
    </rPh>
    <phoneticPr fontId="7"/>
  </si>
  <si>
    <t>三木市</t>
    <rPh sb="0" eb="3">
      <t>ミキシ</t>
    </rPh>
    <phoneticPr fontId="7"/>
  </si>
  <si>
    <t>基準年度に応じた、</t>
    <rPh sb="0" eb="2">
      <t>キジュン</t>
    </rPh>
    <rPh sb="2" eb="4">
      <t>ネンド</t>
    </rPh>
    <rPh sb="5" eb="6">
      <t>オウ</t>
    </rPh>
    <phoneticPr fontId="26"/>
  </si>
  <si>
    <t>別紙様式４－（２）賃金改善等見込総額
　⑧基準翌年度から加算当年度までの公定価格における人件費の改定分</t>
    <rPh sb="0" eb="2">
      <t>ベッシ</t>
    </rPh>
    <rPh sb="2" eb="4">
      <t>ヨウシキ</t>
    </rPh>
    <phoneticPr fontId="26"/>
  </si>
  <si>
    <t>に入力する金額算定表</t>
    <rPh sb="1" eb="3">
      <t>ニュウリョク</t>
    </rPh>
    <rPh sb="5" eb="7">
      <t>キンガク</t>
    </rPh>
    <rPh sb="7" eb="9">
      <t>サンテイ</t>
    </rPh>
    <rPh sb="9" eb="10">
      <t>ヒョウ</t>
    </rPh>
    <phoneticPr fontId="26"/>
  </si>
  <si>
    <t>↓黄色のセルに入力します。</t>
    <rPh sb="1" eb="3">
      <t>キイロ</t>
    </rPh>
    <rPh sb="7" eb="9">
      <t>ニュウリョク</t>
    </rPh>
    <phoneticPr fontId="26"/>
  </si>
  <si>
    <t>処遇改善等加算Ⅰ　</t>
    <rPh sb="0" eb="2">
      <t>ショグウ</t>
    </rPh>
    <rPh sb="2" eb="4">
      <t>カイゼン</t>
    </rPh>
    <rPh sb="4" eb="5">
      <t>トウ</t>
    </rPh>
    <rPh sb="5" eb="7">
      <t>カサン</t>
    </rPh>
    <phoneticPr fontId="26"/>
  </si>
  <si>
    <t>加算率</t>
    <rPh sb="0" eb="2">
      <t>カサン</t>
    </rPh>
    <rPh sb="2" eb="3">
      <t>リツ</t>
    </rPh>
    <phoneticPr fontId="26"/>
  </si>
  <si>
    <t>％</t>
    <phoneticPr fontId="26"/>
  </si>
  <si>
    <t>基礎分</t>
    <rPh sb="0" eb="2">
      <t>キソ</t>
    </rPh>
    <rPh sb="2" eb="3">
      <t>ブン</t>
    </rPh>
    <phoneticPr fontId="26"/>
  </si>
  <si>
    <t>％</t>
    <phoneticPr fontId="26"/>
  </si>
  <si>
    <t>賃金改善要件分</t>
    <rPh sb="0" eb="2">
      <t>チンギン</t>
    </rPh>
    <rPh sb="2" eb="4">
      <t>カイゼン</t>
    </rPh>
    <rPh sb="4" eb="6">
      <t>ヨウケン</t>
    </rPh>
    <rPh sb="6" eb="7">
      <t>ブン</t>
    </rPh>
    <phoneticPr fontId="26"/>
  </si>
  <si>
    <t>加算見込額</t>
    <rPh sb="0" eb="2">
      <t>カサン</t>
    </rPh>
    <rPh sb="2" eb="4">
      <t>ミコミ</t>
    </rPh>
    <rPh sb="4" eb="5">
      <t>ガク</t>
    </rPh>
    <phoneticPr fontId="26"/>
  </si>
  <si>
    <t>円</t>
    <rPh sb="0" eb="1">
      <t>エン</t>
    </rPh>
    <phoneticPr fontId="26"/>
  </si>
  <si>
    <t>基準年度</t>
    <rPh sb="0" eb="2">
      <t>キジュン</t>
    </rPh>
    <rPh sb="2" eb="4">
      <t>ネンド</t>
    </rPh>
    <phoneticPr fontId="26"/>
  </si>
  <si>
    <t>令和2年度</t>
    <rPh sb="0" eb="2">
      <t>レイワ</t>
    </rPh>
    <rPh sb="3" eb="5">
      <t>ネンド</t>
    </rPh>
    <phoneticPr fontId="7"/>
  </si>
  <si>
    <t>人事院勧告分</t>
    <rPh sb="0" eb="5">
      <t>ジンジインカンコク</t>
    </rPh>
    <rPh sb="5" eb="6">
      <t>ブン</t>
    </rPh>
    <phoneticPr fontId="7"/>
  </si>
  <si>
    <t>平成24年度</t>
    <rPh sb="0" eb="2">
      <t>ヘイセイ</t>
    </rPh>
    <rPh sb="4" eb="6">
      <t>ネンド</t>
    </rPh>
    <phoneticPr fontId="7"/>
  </si>
  <si>
    <t>平成25年度</t>
    <rPh sb="0" eb="2">
      <t>ヘイセイ</t>
    </rPh>
    <rPh sb="4" eb="6">
      <t>ネンド</t>
    </rPh>
    <phoneticPr fontId="7"/>
  </si>
  <si>
    <t>平成26年度</t>
    <rPh sb="0" eb="2">
      <t>ヘイセイ</t>
    </rPh>
    <rPh sb="4" eb="6">
      <t>ネンド</t>
    </rPh>
    <phoneticPr fontId="7"/>
  </si>
  <si>
    <t>平成27年度</t>
    <rPh sb="0" eb="2">
      <t>ヘイセイ</t>
    </rPh>
    <rPh sb="4" eb="6">
      <t>ネンド</t>
    </rPh>
    <phoneticPr fontId="7"/>
  </si>
  <si>
    <t>平成28年度</t>
    <rPh sb="0" eb="2">
      <t>ヘイセイ</t>
    </rPh>
    <rPh sb="4" eb="6">
      <t>ネンド</t>
    </rPh>
    <phoneticPr fontId="7"/>
  </si>
  <si>
    <t>平成29年度</t>
    <rPh sb="0" eb="2">
      <t>ヘイセイ</t>
    </rPh>
    <rPh sb="4" eb="6">
      <t>ネンド</t>
    </rPh>
    <phoneticPr fontId="7"/>
  </si>
  <si>
    <t>平成30年度</t>
    <rPh sb="0" eb="2">
      <t>ヘイセイ</t>
    </rPh>
    <rPh sb="4" eb="6">
      <t>ネンド</t>
    </rPh>
    <phoneticPr fontId="7"/>
  </si>
  <si>
    <t>令和元年度</t>
    <rPh sb="0" eb="2">
      <t>レイワ</t>
    </rPh>
    <rPh sb="2" eb="4">
      <t>ガンネン</t>
    </rPh>
    <rPh sb="4" eb="5">
      <t>ド</t>
    </rPh>
    <phoneticPr fontId="7"/>
  </si>
  <si>
    <t>令和2年度</t>
    <rPh sb="0" eb="2">
      <t>レイワ</t>
    </rPh>
    <rPh sb="3" eb="5">
      <t>ネンド</t>
    </rPh>
    <rPh sb="4" eb="5">
      <t>ド</t>
    </rPh>
    <phoneticPr fontId="7"/>
  </si>
  <si>
    <t>令和3年度</t>
    <rPh sb="0" eb="2">
      <t>レイワ</t>
    </rPh>
    <rPh sb="3" eb="5">
      <t>ネンド</t>
    </rPh>
    <rPh sb="4" eb="5">
      <t>ド</t>
    </rPh>
    <phoneticPr fontId="7"/>
  </si>
  <si>
    <r>
      <t>令和</t>
    </r>
    <r>
      <rPr>
        <sz val="12"/>
        <rFont val="Calibri"/>
        <family val="3"/>
      </rPr>
      <t>3</t>
    </r>
    <r>
      <rPr>
        <sz val="12"/>
        <rFont val="HGｺﾞｼｯｸM"/>
        <family val="3"/>
        <charset val="128"/>
      </rPr>
      <t>年度</t>
    </r>
    <rPh sb="0" eb="2">
      <t>レイワ</t>
    </rPh>
    <rPh sb="3" eb="5">
      <t>ネンド</t>
    </rPh>
    <phoneticPr fontId="7"/>
  </si>
  <si>
    <t>令和4年度</t>
    <rPh sb="0" eb="2">
      <t>レイワ</t>
    </rPh>
    <rPh sb="3" eb="5">
      <t>ネンド</t>
    </rPh>
    <phoneticPr fontId="7"/>
  </si>
  <si>
    <t>基準年度より後の合計</t>
    <phoneticPr fontId="7"/>
  </si>
  <si>
    <t>※</t>
    <phoneticPr fontId="7"/>
  </si>
  <si>
    <t>基準年度：</t>
    <rPh sb="0" eb="2">
      <t>キジュン</t>
    </rPh>
    <rPh sb="2" eb="4">
      <t>ネンド</t>
    </rPh>
    <phoneticPr fontId="7"/>
  </si>
  <si>
    <t>←選択</t>
    <rPh sb="1" eb="3">
      <t>センタク</t>
    </rPh>
    <phoneticPr fontId="7"/>
  </si>
  <si>
    <r>
      <t>令和</t>
    </r>
    <r>
      <rPr>
        <b/>
        <sz val="12"/>
        <rFont val="Calibri"/>
        <family val="3"/>
      </rPr>
      <t>3</t>
    </r>
    <r>
      <rPr>
        <b/>
        <sz val="12"/>
        <rFont val="HGｺﾞｼｯｸM"/>
        <family val="3"/>
        <charset val="128"/>
      </rPr>
      <t>年度</t>
    </r>
    <rPh sb="0" eb="2">
      <t>レイワ</t>
    </rPh>
    <rPh sb="3" eb="5">
      <t>ネンド</t>
    </rPh>
    <phoneticPr fontId="7"/>
  </si>
  <si>
    <t>「【様式４】基準年度算定（入力不要）」のシートを作成し、非表示とした。</t>
    <rPh sb="24" eb="26">
      <t>サクセイ</t>
    </rPh>
    <rPh sb="28" eb="31">
      <t>ヒヒョウジ</t>
    </rPh>
    <phoneticPr fontId="7"/>
  </si>
  <si>
    <t>注意！</t>
    <rPh sb="0" eb="2">
      <t>チュウイ</t>
    </rPh>
    <phoneticPr fontId="7"/>
  </si>
  <si>
    <t>人件費の改定状況部分については、施設の職員構成等を踏まえ、施設の判断で適切に配分を行った額を記入すること。(基準年度を「3年前」にした場合、いったん自動計算されます）</t>
    <rPh sb="54" eb="56">
      <t>キジュン</t>
    </rPh>
    <rPh sb="56" eb="58">
      <t>ネンド</t>
    </rPh>
    <rPh sb="61" eb="63">
      <t>ネンマエ</t>
    </rPh>
    <rPh sb="67" eb="69">
      <t>バアイ</t>
    </rPh>
    <rPh sb="74" eb="76">
      <t>ジドウ</t>
    </rPh>
    <rPh sb="76" eb="78">
      <t>ケイサン</t>
    </rPh>
    <phoneticPr fontId="7"/>
  </si>
  <si>
    <t>別紙様式４別添１　基準年度計算式追加</t>
    <rPh sb="0" eb="2">
      <t>ベッシ</t>
    </rPh>
    <rPh sb="2" eb="4">
      <t>ヨウシキ</t>
    </rPh>
    <rPh sb="5" eb="7">
      <t>ベッテン</t>
    </rPh>
    <rPh sb="9" eb="11">
      <t>キジュン</t>
    </rPh>
    <rPh sb="11" eb="13">
      <t>ネンド</t>
    </rPh>
    <rPh sb="13" eb="16">
      <t>ケイサンシキ</t>
    </rPh>
    <rPh sb="16" eb="18">
      <t>ツイカ</t>
    </rPh>
    <phoneticPr fontId="7"/>
  </si>
  <si>
    <t>令和４年４月　～　令和５年３月</t>
    <rPh sb="0" eb="2">
      <t>レイワ</t>
    </rPh>
    <rPh sb="3" eb="4">
      <t>ネン</t>
    </rPh>
    <rPh sb="5" eb="6">
      <t>ガツ</t>
    </rPh>
    <rPh sb="9" eb="11">
      <t>レイワ</t>
    </rPh>
    <rPh sb="12" eb="13">
      <t>ネン</t>
    </rPh>
    <rPh sb="14" eb="15">
      <t>ガツ</t>
    </rPh>
    <phoneticPr fontId="7"/>
  </si>
  <si>
    <t>氏名</t>
    <rPh sb="0" eb="2">
      <t>シメイ</t>
    </rPh>
    <phoneticPr fontId="7"/>
  </si>
  <si>
    <t>(令和</t>
    <rPh sb="1" eb="3">
      <t>レイワ</t>
    </rPh>
    <phoneticPr fontId="26"/>
  </si>
  <si>
    <t>年度)</t>
    <rPh sb="0" eb="2">
      <t>ネンド</t>
    </rPh>
    <phoneticPr fontId="26"/>
  </si>
  <si>
    <t>施設・事業所名</t>
    <rPh sb="0" eb="2">
      <t>シセツ</t>
    </rPh>
    <rPh sb="3" eb="6">
      <t>ジギョウショ</t>
    </rPh>
    <rPh sb="6" eb="7">
      <t>メイ</t>
    </rPh>
    <phoneticPr fontId="26"/>
  </si>
  <si>
    <t>(4)どちらの計算パターンを使用しましたか⇒</t>
    <rPh sb="7" eb="9">
      <t>ケイサン</t>
    </rPh>
    <rPh sb="14" eb="16">
      <t>シヨウ</t>
    </rPh>
    <phoneticPr fontId="26"/>
  </si>
  <si>
    <t>計算パターン１</t>
  </si>
  <si>
    <t>施設・事業所類型</t>
    <rPh sb="0" eb="2">
      <t>シセツ</t>
    </rPh>
    <rPh sb="3" eb="6">
      <t>ジギョウショ</t>
    </rPh>
    <rPh sb="6" eb="8">
      <t>ルイケイ</t>
    </rPh>
    <phoneticPr fontId="26"/>
  </si>
  <si>
    <t>設置者（法人名）</t>
    <rPh sb="0" eb="3">
      <t>セッチシャ</t>
    </rPh>
    <rPh sb="4" eb="6">
      <t>ホウジン</t>
    </rPh>
    <rPh sb="6" eb="7">
      <t>メイ</t>
    </rPh>
    <phoneticPr fontId="26"/>
  </si>
  <si>
    <t>設置者（代表者名）</t>
    <rPh sb="0" eb="3">
      <t>セッチシャ</t>
    </rPh>
    <rPh sb="4" eb="7">
      <t>ダイヒョウシャ</t>
    </rPh>
    <rPh sb="7" eb="8">
      <t>メイ</t>
    </rPh>
    <rPh sb="8" eb="9">
      <t>ホウミョウ</t>
    </rPh>
    <phoneticPr fontId="26"/>
  </si>
  <si>
    <t>薄桃セルは入力項目、黄色（オレンジ）セルは自動計算。
児童数は、月初日利用児童数を入力すること。</t>
    <rPh sb="0" eb="1">
      <t>ウス</t>
    </rPh>
    <rPh sb="1" eb="2">
      <t>モモ</t>
    </rPh>
    <rPh sb="5" eb="7">
      <t>ニュウリョク</t>
    </rPh>
    <rPh sb="7" eb="9">
      <t>コウモク</t>
    </rPh>
    <rPh sb="10" eb="12">
      <t>キイロ</t>
    </rPh>
    <rPh sb="21" eb="23">
      <t>ジドウ</t>
    </rPh>
    <rPh sb="23" eb="25">
      <t>ケイサン</t>
    </rPh>
    <phoneticPr fontId="26"/>
  </si>
  <si>
    <t>利用定員</t>
    <rPh sb="0" eb="2">
      <t>リヨウ</t>
    </rPh>
    <rPh sb="2" eb="4">
      <t>テイイン</t>
    </rPh>
    <phoneticPr fontId="26"/>
  </si>
  <si>
    <t>１号定員</t>
    <rPh sb="1" eb="2">
      <t>ゴウ</t>
    </rPh>
    <rPh sb="2" eb="4">
      <t>テイイン</t>
    </rPh>
    <phoneticPr fontId="26"/>
  </si>
  <si>
    <t>２号定員</t>
    <rPh sb="1" eb="2">
      <t>ゴウ</t>
    </rPh>
    <rPh sb="2" eb="4">
      <t>テイイン</t>
    </rPh>
    <phoneticPr fontId="26"/>
  </si>
  <si>
    <t>３号定員</t>
    <rPh sb="1" eb="2">
      <t>ゴウ</t>
    </rPh>
    <rPh sb="2" eb="4">
      <t>テイイン</t>
    </rPh>
    <phoneticPr fontId="26"/>
  </si>
  <si>
    <t>合計</t>
    <rPh sb="0" eb="2">
      <t>ゴウケイ</t>
    </rPh>
    <phoneticPr fontId="26"/>
  </si>
  <si>
    <t>処遇改善等加算Ⅰの賃金改善見込額算定に必要な平均年齢別児童数</t>
    <rPh sb="0" eb="2">
      <t>ショグウ</t>
    </rPh>
    <rPh sb="2" eb="4">
      <t>カイゼン</t>
    </rPh>
    <rPh sb="4" eb="5">
      <t>トウ</t>
    </rPh>
    <rPh sb="5" eb="7">
      <t>カサン</t>
    </rPh>
    <rPh sb="9" eb="11">
      <t>チンギン</t>
    </rPh>
    <rPh sb="11" eb="13">
      <t>カイゼン</t>
    </rPh>
    <rPh sb="13" eb="15">
      <t>ミコミ</t>
    </rPh>
    <rPh sb="15" eb="16">
      <t>ガク</t>
    </rPh>
    <rPh sb="16" eb="18">
      <t>サンテイ</t>
    </rPh>
    <rPh sb="19" eb="21">
      <t>ヒツヨウ</t>
    </rPh>
    <rPh sb="22" eb="24">
      <t>ヘイキン</t>
    </rPh>
    <rPh sb="24" eb="26">
      <t>ネンレイ</t>
    </rPh>
    <rPh sb="26" eb="27">
      <t>ベツ</t>
    </rPh>
    <rPh sb="27" eb="29">
      <t>ジドウ</t>
    </rPh>
    <rPh sb="29" eb="30">
      <t>スウ</t>
    </rPh>
    <phoneticPr fontId="26"/>
  </si>
  <si>
    <t>平均
児童数</t>
    <rPh sb="0" eb="2">
      <t>ヘイキン</t>
    </rPh>
    <rPh sb="3" eb="6">
      <t>ジドウスウ</t>
    </rPh>
    <phoneticPr fontId="26"/>
  </si>
  <si>
    <t>認定区分</t>
    <rPh sb="0" eb="2">
      <t>ニンテイ</t>
    </rPh>
    <rPh sb="2" eb="4">
      <t>クブン</t>
    </rPh>
    <phoneticPr fontId="26"/>
  </si>
  <si>
    <t>年齢区分</t>
    <rPh sb="0" eb="2">
      <t>ネンレイ</t>
    </rPh>
    <rPh sb="2" eb="4">
      <t>クブン</t>
    </rPh>
    <phoneticPr fontId="26"/>
  </si>
  <si>
    <t>人数（単位：人）</t>
    <rPh sb="0" eb="2">
      <t>ニンズウ</t>
    </rPh>
    <rPh sb="3" eb="5">
      <t>タンイ</t>
    </rPh>
    <rPh sb="6" eb="7">
      <t>ニン</t>
    </rPh>
    <phoneticPr fontId="26"/>
  </si>
  <si>
    <t>うち保育標準時間</t>
    <rPh sb="2" eb="4">
      <t>ホイク</t>
    </rPh>
    <rPh sb="4" eb="6">
      <t>ヒョウジュン</t>
    </rPh>
    <rPh sb="6" eb="8">
      <t>ジカン</t>
    </rPh>
    <phoneticPr fontId="26"/>
  </si>
  <si>
    <t>うち保育短時間</t>
    <rPh sb="2" eb="4">
      <t>ホイク</t>
    </rPh>
    <rPh sb="4" eb="7">
      <t>タンジカン</t>
    </rPh>
    <phoneticPr fontId="26"/>
  </si>
  <si>
    <t>合計確認</t>
    <rPh sb="0" eb="2">
      <t>ゴウケイ</t>
    </rPh>
    <rPh sb="2" eb="4">
      <t>カクニン</t>
    </rPh>
    <phoneticPr fontId="26"/>
  </si>
  <si>
    <t>実績</t>
    <rPh sb="0" eb="2">
      <t>ジッセキ</t>
    </rPh>
    <phoneticPr fontId="26"/>
  </si>
  <si>
    <t>１号認定</t>
    <rPh sb="1" eb="2">
      <t>ゴウ</t>
    </rPh>
    <rPh sb="2" eb="4">
      <t>ニンテイ</t>
    </rPh>
    <phoneticPr fontId="26"/>
  </si>
  <si>
    <t>４歳以上児</t>
    <rPh sb="1" eb="2">
      <t>サイ</t>
    </rPh>
    <rPh sb="4" eb="5">
      <t>ジ</t>
    </rPh>
    <phoneticPr fontId="26"/>
  </si>
  <si>
    <t>人</t>
    <rPh sb="0" eb="1">
      <t>ヒト</t>
    </rPh>
    <phoneticPr fontId="26"/>
  </si>
  <si>
    <t>-</t>
    <phoneticPr fontId="26"/>
  </si>
  <si>
    <t>-</t>
    <phoneticPr fontId="26"/>
  </si>
  <si>
    <t>児童数</t>
    <rPh sb="0" eb="3">
      <t>ジドウスウ</t>
    </rPh>
    <phoneticPr fontId="26"/>
  </si>
  <si>
    <t>３歳児</t>
    <rPh sb="1" eb="3">
      <t>サイジ</t>
    </rPh>
    <phoneticPr fontId="26"/>
  </si>
  <si>
    <t>伸び率</t>
    <rPh sb="0" eb="1">
      <t>ノ</t>
    </rPh>
    <rPh sb="2" eb="3">
      <t>リツ</t>
    </rPh>
    <phoneticPr fontId="26"/>
  </si>
  <si>
    <t xml:space="preserve"> </t>
    <phoneticPr fontId="26"/>
  </si>
  <si>
    <t>２・３号認定</t>
    <rPh sb="3" eb="4">
      <t>ゴウ</t>
    </rPh>
    <rPh sb="4" eb="6">
      <t>ニンテイ</t>
    </rPh>
    <phoneticPr fontId="26"/>
  </si>
  <si>
    <t>１，２歳児</t>
    <rPh sb="3" eb="5">
      <t>サイジ</t>
    </rPh>
    <phoneticPr fontId="26"/>
  </si>
  <si>
    <t>０歳児</t>
    <rPh sb="1" eb="3">
      <t>サイジ</t>
    </rPh>
    <phoneticPr fontId="26"/>
  </si>
  <si>
    <t xml:space="preserve"> </t>
    <phoneticPr fontId="26"/>
  </si>
  <si>
    <t>人</t>
    <rPh sb="0" eb="1">
      <t>ニン</t>
    </rPh>
    <phoneticPr fontId="26"/>
  </si>
  <si>
    <r>
      <t xml:space="preserve">うち満３歳児
</t>
    </r>
    <r>
      <rPr>
        <sz val="8"/>
        <color theme="1"/>
        <rFont val="ＭＳ Ｐゴシック"/>
        <family val="3"/>
        <charset val="128"/>
        <scheme val="minor"/>
      </rPr>
      <t>（認定こども園のみ）</t>
    </r>
    <rPh sb="2" eb="3">
      <t>マン</t>
    </rPh>
    <rPh sb="4" eb="6">
      <t>サイジ</t>
    </rPh>
    <rPh sb="8" eb="10">
      <t>ニン</t>
    </rPh>
    <phoneticPr fontId="26"/>
  </si>
  <si>
    <r>
      <t>（２）</t>
    </r>
    <r>
      <rPr>
        <b/>
        <sz val="14"/>
        <color rgb="FFFF0000"/>
        <rFont val="ＭＳ Ｐゴシック"/>
        <family val="3"/>
        <charset val="128"/>
        <scheme val="minor"/>
      </rPr>
      <t>【計算パターン１】</t>
    </r>
    <r>
      <rPr>
        <b/>
        <sz val="14"/>
        <color theme="1"/>
        <rFont val="ＭＳ Ｐゴシック"/>
        <family val="3"/>
        <charset val="128"/>
        <scheme val="minor"/>
      </rPr>
      <t>前年実績による令和４年度見込み年齢別平均児童数</t>
    </r>
    <rPh sb="4" eb="6">
      <t>ケイサン</t>
    </rPh>
    <rPh sb="12" eb="14">
      <t>ゼンネン</t>
    </rPh>
    <rPh sb="14" eb="16">
      <t>ジッセキ</t>
    </rPh>
    <rPh sb="19" eb="21">
      <t>レイワ</t>
    </rPh>
    <rPh sb="22" eb="24">
      <t>ネンド</t>
    </rPh>
    <rPh sb="24" eb="26">
      <t>ミコ</t>
    </rPh>
    <rPh sb="27" eb="29">
      <t>ネンレイ</t>
    </rPh>
    <rPh sb="29" eb="30">
      <t>ベツ</t>
    </rPh>
    <rPh sb="30" eb="32">
      <t>ヘイキン</t>
    </rPh>
    <rPh sb="32" eb="35">
      <t>ジドウスウ</t>
    </rPh>
    <phoneticPr fontId="26"/>
  </si>
  <si>
    <t>見込み（４月実績×（１）で算出された伸び率）</t>
    <rPh sb="0" eb="2">
      <t>ミコ</t>
    </rPh>
    <phoneticPr fontId="26"/>
  </si>
  <si>
    <t>1号
認定</t>
    <rPh sb="1" eb="2">
      <t>ゴウ</t>
    </rPh>
    <rPh sb="3" eb="5">
      <t>ニンテイ</t>
    </rPh>
    <phoneticPr fontId="26"/>
  </si>
  <si>
    <t>2・3号
認定</t>
    <rPh sb="3" eb="4">
      <t>ゴウ</t>
    </rPh>
    <rPh sb="5" eb="7">
      <t>ニンテイ</t>
    </rPh>
    <phoneticPr fontId="26"/>
  </si>
  <si>
    <r>
      <t xml:space="preserve">うち満３歳児
</t>
    </r>
    <r>
      <rPr>
        <sz val="8"/>
        <color theme="1"/>
        <rFont val="ＭＳ Ｐゴシック"/>
        <family val="3"/>
        <charset val="128"/>
        <scheme val="minor"/>
      </rPr>
      <t>（認定こども園のみ）</t>
    </r>
    <rPh sb="2" eb="3">
      <t>マン</t>
    </rPh>
    <rPh sb="4" eb="6">
      <t>サイジ</t>
    </rPh>
    <phoneticPr fontId="26"/>
  </si>
  <si>
    <t>処遇改善等加算Ⅱの算定に必要な平均年齢別児童数</t>
    <rPh sb="0" eb="2">
      <t>ショグウ</t>
    </rPh>
    <rPh sb="2" eb="4">
      <t>カイゼン</t>
    </rPh>
    <rPh sb="4" eb="5">
      <t>トウ</t>
    </rPh>
    <rPh sb="5" eb="7">
      <t>カサン</t>
    </rPh>
    <rPh sb="9" eb="11">
      <t>サンテイ</t>
    </rPh>
    <rPh sb="12" eb="14">
      <t>ヒツヨウ</t>
    </rPh>
    <rPh sb="15" eb="17">
      <t>ヘイキン</t>
    </rPh>
    <rPh sb="17" eb="19">
      <t>ネンレイ</t>
    </rPh>
    <rPh sb="19" eb="20">
      <t>ベツ</t>
    </rPh>
    <rPh sb="20" eb="22">
      <t>ジドウ</t>
    </rPh>
    <rPh sb="22" eb="23">
      <t>スウ</t>
    </rPh>
    <phoneticPr fontId="26"/>
  </si>
  <si>
    <t>人数</t>
    <rPh sb="0" eb="2">
      <t>ニンズウ</t>
    </rPh>
    <phoneticPr fontId="26"/>
  </si>
  <si>
    <t>うち、障がい児の人数（地域型保育事業のみ）</t>
    <rPh sb="3" eb="4">
      <t>ショウ</t>
    </rPh>
    <rPh sb="6" eb="7">
      <t>ジ</t>
    </rPh>
    <rPh sb="8" eb="10">
      <t>ニンズウ</t>
    </rPh>
    <rPh sb="11" eb="14">
      <t>チイキガタ</t>
    </rPh>
    <rPh sb="14" eb="16">
      <t>ホイク</t>
    </rPh>
    <rPh sb="16" eb="18">
      <t>ジギョウ</t>
    </rPh>
    <phoneticPr fontId="26"/>
  </si>
  <si>
    <t>※各月の初日人数は各施設の面積基準を下回らないこと</t>
    <rPh sb="1" eb="3">
      <t>カクツキ</t>
    </rPh>
    <rPh sb="4" eb="6">
      <t>ショニチ</t>
    </rPh>
    <rPh sb="6" eb="8">
      <t>ニンズウ</t>
    </rPh>
    <rPh sb="9" eb="12">
      <t>カクシセツ</t>
    </rPh>
    <rPh sb="13" eb="15">
      <t>メンセキ</t>
    </rPh>
    <rPh sb="15" eb="17">
      <t>キジュン</t>
    </rPh>
    <rPh sb="18" eb="20">
      <t>シタマワ</t>
    </rPh>
    <phoneticPr fontId="26"/>
  </si>
  <si>
    <r>
      <t>（３）</t>
    </r>
    <r>
      <rPr>
        <b/>
        <sz val="14"/>
        <color rgb="FFFF0000"/>
        <rFont val="ＭＳ Ｐゴシック"/>
        <family val="3"/>
        <charset val="128"/>
        <scheme val="minor"/>
      </rPr>
      <t>【計算パターン２】</t>
    </r>
    <r>
      <rPr>
        <b/>
        <sz val="14"/>
        <color theme="1"/>
        <rFont val="ＭＳ Ｐゴシック"/>
        <family val="3"/>
        <charset val="128"/>
        <scheme val="minor"/>
      </rPr>
      <t>前年度実績による見込みによりがたい場合の年齢別平均児童数</t>
    </r>
    <rPh sb="12" eb="15">
      <t>ゼンネンド</t>
    </rPh>
    <rPh sb="15" eb="17">
      <t>ジッセキ</t>
    </rPh>
    <rPh sb="20" eb="22">
      <t>ミコ</t>
    </rPh>
    <rPh sb="29" eb="31">
      <t>バアイ</t>
    </rPh>
    <rPh sb="32" eb="35">
      <t>ネンレイベツ</t>
    </rPh>
    <rPh sb="35" eb="37">
      <t>ヘイキン</t>
    </rPh>
    <rPh sb="37" eb="39">
      <t>ジドウ</t>
    </rPh>
    <rPh sb="39" eb="40">
      <t>スウ</t>
    </rPh>
    <phoneticPr fontId="26"/>
  </si>
  <si>
    <t>前年度実績による見込みによりがたい場合、その理由　（３）の算出結果を使用する場合は入力必須</t>
    <rPh sb="0" eb="3">
      <t>ゼンネンド</t>
    </rPh>
    <rPh sb="3" eb="5">
      <t>ジッセキ</t>
    </rPh>
    <rPh sb="8" eb="10">
      <t>ミコ</t>
    </rPh>
    <rPh sb="17" eb="19">
      <t>バアイ</t>
    </rPh>
    <rPh sb="22" eb="24">
      <t>リユウ</t>
    </rPh>
    <rPh sb="29" eb="31">
      <t>サンシュツ</t>
    </rPh>
    <rPh sb="31" eb="33">
      <t>ケッカ</t>
    </rPh>
    <rPh sb="34" eb="36">
      <t>シヨウ</t>
    </rPh>
    <rPh sb="38" eb="40">
      <t>バアイ</t>
    </rPh>
    <rPh sb="41" eb="43">
      <t>ニュウリョク</t>
    </rPh>
    <rPh sb="43" eb="45">
      <t>ヒッス</t>
    </rPh>
    <phoneticPr fontId="26"/>
  </si>
  <si>
    <t>例：近隣の保育園が、10月に閉園予定であり、その児童数の○○人を受け入れる予定であるため。</t>
    <rPh sb="0" eb="1">
      <t>レイ</t>
    </rPh>
    <rPh sb="2" eb="4">
      <t>キンリン</t>
    </rPh>
    <rPh sb="5" eb="8">
      <t>ホイクエン</t>
    </rPh>
    <rPh sb="12" eb="13">
      <t>ガツ</t>
    </rPh>
    <rPh sb="14" eb="16">
      <t>ヘイエン</t>
    </rPh>
    <rPh sb="16" eb="18">
      <t>ヨテイ</t>
    </rPh>
    <rPh sb="24" eb="27">
      <t>ジドウスウ</t>
    </rPh>
    <rPh sb="30" eb="31">
      <t>ジン</t>
    </rPh>
    <rPh sb="32" eb="33">
      <t>ウ</t>
    </rPh>
    <rPh sb="34" eb="35">
      <t>イ</t>
    </rPh>
    <rPh sb="37" eb="39">
      <t>ヨテイ</t>
    </rPh>
    <phoneticPr fontId="26"/>
  </si>
  <si>
    <t>令和4年度加算見込額計算表（地域型保育）</t>
    <rPh sb="0" eb="2">
      <t>レイワ</t>
    </rPh>
    <rPh sb="3" eb="5">
      <t>ネンド</t>
    </rPh>
    <rPh sb="5" eb="7">
      <t>カサン</t>
    </rPh>
    <rPh sb="7" eb="9">
      <t>ミコ</t>
    </rPh>
    <rPh sb="9" eb="10">
      <t>ガク</t>
    </rPh>
    <rPh sb="10" eb="12">
      <t>ケイサン</t>
    </rPh>
    <rPh sb="12" eb="13">
      <t>オモテ</t>
    </rPh>
    <rPh sb="14" eb="17">
      <t>チイキガタ</t>
    </rPh>
    <rPh sb="17" eb="19">
      <t>ホイク</t>
    </rPh>
    <phoneticPr fontId="7"/>
  </si>
  <si>
    <t>処遇改善等加算Ⅱ　加算対象職員数計算表</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phoneticPr fontId="26"/>
  </si>
  <si>
    <t>（小規模保育所A型、Ｂ型）</t>
  </si>
  <si>
    <t>（事業所内保育所　定員6人以上　小規模A型、Ｂ型適用）</t>
    <rPh sb="1" eb="4">
      <t>ジギョウショ</t>
    </rPh>
    <rPh sb="4" eb="5">
      <t>ナイ</t>
    </rPh>
    <rPh sb="9" eb="11">
      <t>テイイン</t>
    </rPh>
    <rPh sb="12" eb="15">
      <t>ニンイジョウ</t>
    </rPh>
    <rPh sb="16" eb="19">
      <t>ショウキボ</t>
    </rPh>
    <rPh sb="24" eb="26">
      <t>テキヨウ</t>
    </rPh>
    <phoneticPr fontId="26"/>
  </si>
  <si>
    <t>１．加算対象人数の基礎となる職員数</t>
    <rPh sb="2" eb="4">
      <t>カサン</t>
    </rPh>
    <rPh sb="4" eb="6">
      <t>タイショウ</t>
    </rPh>
    <rPh sb="6" eb="8">
      <t>ニンズウ</t>
    </rPh>
    <rPh sb="9" eb="11">
      <t>キソ</t>
    </rPh>
    <rPh sb="14" eb="17">
      <t>ショクインスウ</t>
    </rPh>
    <phoneticPr fontId="26"/>
  </si>
  <si>
    <t>選択
項目</t>
    <rPh sb="0" eb="2">
      <t>センタク</t>
    </rPh>
    <rPh sb="3" eb="5">
      <t>コウモク</t>
    </rPh>
    <phoneticPr fontId="26"/>
  </si>
  <si>
    <t>職員数
（自動計算）</t>
    <rPh sb="0" eb="3">
      <t>ショクインスウ</t>
    </rPh>
    <rPh sb="5" eb="7">
      <t>ジドウ</t>
    </rPh>
    <rPh sb="7" eb="9">
      <t>ケイサン</t>
    </rPh>
    <phoneticPr fontId="26"/>
  </si>
  <si>
    <t>ａ</t>
    <phoneticPr fontId="26"/>
  </si>
  <si>
    <t>年齢別配置基準による職員数</t>
    <rPh sb="0" eb="3">
      <t>ネンレイベツ</t>
    </rPh>
    <rPh sb="3" eb="7">
      <t>ハイキ</t>
    </rPh>
    <rPh sb="10" eb="13">
      <t>ショクインスウ</t>
    </rPh>
    <phoneticPr fontId="26"/>
  </si>
  <si>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102"/>
  </si>
  <si>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102"/>
  </si>
  <si>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02"/>
  </si>
  <si>
    <r>
      <t xml:space="preserve">０歳児
</t>
    </r>
    <r>
      <rPr>
        <sz val="10"/>
        <color theme="1"/>
        <rFont val="HG丸ｺﾞｼｯｸM-PRO"/>
        <family val="3"/>
        <charset val="128"/>
      </rPr>
      <t>※障害児保育加算ありの場合障害児を除いた数</t>
    </r>
    <rPh sb="1" eb="3">
      <t>サイジ</t>
    </rPh>
    <phoneticPr fontId="26"/>
  </si>
  <si>
    <t>障害児（障害児保育加算ありの場合）</t>
    <rPh sb="0" eb="3">
      <t>ショウガイジ</t>
    </rPh>
    <rPh sb="4" eb="7">
      <t>ショウガイジ</t>
    </rPh>
    <rPh sb="7" eb="9">
      <t>ホイク</t>
    </rPh>
    <rPh sb="9" eb="11">
      <t>カサン</t>
    </rPh>
    <rPh sb="14" eb="16">
      <t>バアイ</t>
    </rPh>
    <phoneticPr fontId="26"/>
  </si>
  <si>
    <t>あり</t>
  </si>
  <si>
    <t>調整</t>
    <rPh sb="0" eb="2">
      <t>チョウセイ</t>
    </rPh>
    <phoneticPr fontId="26"/>
  </si>
  <si>
    <t>小計（小数点第一位四捨五入）</t>
    <rPh sb="0" eb="2">
      <t>ショウケイ</t>
    </rPh>
    <rPh sb="3" eb="6">
      <t>ショウスウテン</t>
    </rPh>
    <rPh sb="6" eb="7">
      <t>ダイ</t>
    </rPh>
    <rPh sb="7" eb="9">
      <t>イチイ</t>
    </rPh>
    <rPh sb="9" eb="13">
      <t>シシャゴニュウ</t>
    </rPh>
    <phoneticPr fontId="26"/>
  </si>
  <si>
    <t>ｂ</t>
    <phoneticPr fontId="26"/>
  </si>
  <si>
    <t>保育標準時間認定の児童</t>
    <rPh sb="0" eb="2">
      <t>ホイク</t>
    </rPh>
    <rPh sb="2" eb="4">
      <t>ヒョウジュン</t>
    </rPh>
    <rPh sb="4" eb="6">
      <t>ジカン</t>
    </rPh>
    <rPh sb="6" eb="8">
      <t>ニンテイ</t>
    </rPh>
    <rPh sb="9" eb="11">
      <t>ジドウ</t>
    </rPh>
    <phoneticPr fontId="26"/>
  </si>
  <si>
    <t>ｃ</t>
    <phoneticPr fontId="26"/>
  </si>
  <si>
    <t>休日保育加算</t>
    <rPh sb="0" eb="2">
      <t>キュウジツ</t>
    </rPh>
    <rPh sb="2" eb="4">
      <t>ホイク</t>
    </rPh>
    <rPh sb="4" eb="6">
      <t>カサン</t>
    </rPh>
    <phoneticPr fontId="26"/>
  </si>
  <si>
    <t>なし</t>
  </si>
  <si>
    <t>d</t>
    <phoneticPr fontId="26"/>
  </si>
  <si>
    <t>栄養管理加算</t>
    <rPh sb="0" eb="2">
      <t>エイヨウ</t>
    </rPh>
    <rPh sb="2" eb="4">
      <t>カンリ</t>
    </rPh>
    <rPh sb="4" eb="6">
      <t>カサン</t>
    </rPh>
    <phoneticPr fontId="26"/>
  </si>
  <si>
    <t>e</t>
    <phoneticPr fontId="26"/>
  </si>
  <si>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26"/>
  </si>
  <si>
    <t>加算</t>
    <rPh sb="0" eb="2">
      <t>カサン</t>
    </rPh>
    <phoneticPr fontId="26"/>
  </si>
  <si>
    <t>職員数（1人未満端数　四捨五入）</t>
    <rPh sb="0" eb="3">
      <t>ショクインスウ</t>
    </rPh>
    <rPh sb="5" eb="6">
      <t>ニン</t>
    </rPh>
    <rPh sb="6" eb="8">
      <t>ミマン</t>
    </rPh>
    <rPh sb="8" eb="10">
      <t>ハスウ</t>
    </rPh>
    <rPh sb="11" eb="15">
      <t>シシャゴニュウ</t>
    </rPh>
    <phoneticPr fontId="26"/>
  </si>
  <si>
    <t>２．加算対象職員数（人）</t>
    <rPh sb="2" eb="4">
      <t>カサン</t>
    </rPh>
    <rPh sb="4" eb="6">
      <t>タイショウ</t>
    </rPh>
    <rPh sb="6" eb="8">
      <t>ショクイン</t>
    </rPh>
    <rPh sb="8" eb="9">
      <t>スウ</t>
    </rPh>
    <rPh sb="10" eb="11">
      <t>ニン</t>
    </rPh>
    <phoneticPr fontId="26"/>
  </si>
  <si>
    <t>人数A（職員数の１／３）</t>
    <phoneticPr fontId="26"/>
  </si>
  <si>
    <t>人数B（職員数の１／５）</t>
    <rPh sb="0" eb="2">
      <t>ニンズウ</t>
    </rPh>
    <rPh sb="4" eb="6">
      <t>ショクイン</t>
    </rPh>
    <rPh sb="6" eb="7">
      <t>スウ</t>
    </rPh>
    <phoneticPr fontId="26"/>
  </si>
  <si>
    <t>（参考）加算見込額（円）</t>
    <rPh sb="1" eb="3">
      <t>サンコウ</t>
    </rPh>
    <rPh sb="4" eb="6">
      <t>カサン</t>
    </rPh>
    <rPh sb="6" eb="8">
      <t>ミコ</t>
    </rPh>
    <rPh sb="8" eb="9">
      <t>ガク</t>
    </rPh>
    <rPh sb="10" eb="11">
      <t>エン</t>
    </rPh>
    <phoneticPr fontId="26"/>
  </si>
  <si>
    <t>円　×　人数A ×　月数（千円以下切り捨て）</t>
    <rPh sb="0" eb="1">
      <t>エン</t>
    </rPh>
    <rPh sb="4" eb="6">
      <t>ニンズウ</t>
    </rPh>
    <rPh sb="10" eb="12">
      <t>ツキスウ</t>
    </rPh>
    <rPh sb="13" eb="17">
      <t>センエンイカ</t>
    </rPh>
    <rPh sb="17" eb="18">
      <t>キ</t>
    </rPh>
    <rPh sb="19" eb="20">
      <t>ス</t>
    </rPh>
    <phoneticPr fontId="26"/>
  </si>
  <si>
    <t>円　×　人数B ×　月数（千円以下切り捨て）</t>
    <rPh sb="0" eb="1">
      <t>エン</t>
    </rPh>
    <rPh sb="4" eb="6">
      <t>ニンズウ</t>
    </rPh>
    <rPh sb="10" eb="12">
      <t>ツキスウ</t>
    </rPh>
    <rPh sb="13" eb="17">
      <t>センエンイカ</t>
    </rPh>
    <rPh sb="17" eb="18">
      <t>キ</t>
    </rPh>
    <rPh sb="19" eb="20">
      <t>ス</t>
    </rPh>
    <phoneticPr fontId="26"/>
  </si>
  <si>
    <t>合　計</t>
    <rPh sb="0" eb="1">
      <t>ア</t>
    </rPh>
    <rPh sb="2" eb="3">
      <t>ケイ</t>
    </rPh>
    <phoneticPr fontId="26"/>
  </si>
  <si>
    <t>「Ａ配置」であること</t>
    <rPh sb="2" eb="4">
      <t>ハイチ</t>
    </rPh>
    <phoneticPr fontId="7"/>
  </si>
  <si>
    <t>取得</t>
    <rPh sb="0" eb="2">
      <t>シュトク</t>
    </rPh>
    <phoneticPr fontId="7"/>
  </si>
  <si>
    <t>―</t>
    <phoneticPr fontId="7"/>
  </si>
  <si>
    <t>①平均年齢別児童数計算表の統合</t>
    <rPh sb="1" eb="3">
      <t>ヘイキン</t>
    </rPh>
    <rPh sb="3" eb="5">
      <t>ネンレイ</t>
    </rPh>
    <rPh sb="5" eb="6">
      <t>ベツ</t>
    </rPh>
    <rPh sb="6" eb="8">
      <t>ジドウ</t>
    </rPh>
    <rPh sb="8" eb="9">
      <t>スウ</t>
    </rPh>
    <rPh sb="9" eb="11">
      <t>ケイサン</t>
    </rPh>
    <rPh sb="11" eb="12">
      <t>ヒョウ</t>
    </rPh>
    <rPh sb="13" eb="15">
      <t>トウゴウ</t>
    </rPh>
    <phoneticPr fontId="7"/>
  </si>
  <si>
    <t>②処遇Ⅱ人数計算表の統合</t>
    <rPh sb="1" eb="3">
      <t>ショグウ</t>
    </rPh>
    <rPh sb="4" eb="6">
      <t>ニンズウ</t>
    </rPh>
    <rPh sb="6" eb="8">
      <t>ケイサン</t>
    </rPh>
    <rPh sb="8" eb="9">
      <t>ヒョウ</t>
    </rPh>
    <rPh sb="10" eb="12">
      <t>トウゴウ</t>
    </rPh>
    <phoneticPr fontId="7"/>
  </si>
  <si>
    <t>①②のシートの入力データを見込額計算表及び様式３等にリンクさせる。</t>
    <rPh sb="7" eb="9">
      <t>ニュウリョク</t>
    </rPh>
    <rPh sb="13" eb="15">
      <t>ミコミ</t>
    </rPh>
    <rPh sb="15" eb="16">
      <t>ガク</t>
    </rPh>
    <rPh sb="16" eb="18">
      <t>ケイサン</t>
    </rPh>
    <rPh sb="18" eb="19">
      <t>ヒョウ</t>
    </rPh>
    <rPh sb="19" eb="20">
      <t>オヨ</t>
    </rPh>
    <rPh sb="21" eb="23">
      <t>ヨウシキ</t>
    </rPh>
    <rPh sb="24" eb="25">
      <t>トウ</t>
    </rPh>
    <phoneticPr fontId="7"/>
  </si>
  <si>
    <t>加算Ⅱ</t>
  </si>
  <si>
    <t>※別紙様式４相当</t>
    <rPh sb="1" eb="3">
      <t>ベッシ</t>
    </rPh>
    <rPh sb="3" eb="5">
      <t>ヨウシキ</t>
    </rPh>
    <rPh sb="6" eb="8">
      <t>ソウトウ</t>
    </rPh>
    <phoneticPr fontId="7"/>
  </si>
  <si>
    <t>⑦起点賃金水準（⑧＋⑨）</t>
    <phoneticPr fontId="7"/>
  </si>
  <si>
    <t>⑧基準年度の賃金水準（当該年度に係る加算残額を含む）</t>
    <rPh sb="1" eb="3">
      <t>キジュン</t>
    </rPh>
    <rPh sb="3" eb="5">
      <t>ネンド</t>
    </rPh>
    <rPh sb="6" eb="8">
      <t>チンギン</t>
    </rPh>
    <rPh sb="8" eb="10">
      <t>スイジュン</t>
    </rPh>
    <rPh sb="11" eb="13">
      <t>トウガイ</t>
    </rPh>
    <rPh sb="13" eb="15">
      <t>ネンド</t>
    </rPh>
    <rPh sb="16" eb="17">
      <t>カカ</t>
    </rPh>
    <rPh sb="18" eb="20">
      <t>カサン</t>
    </rPh>
    <rPh sb="20" eb="22">
      <t>ザンガク</t>
    </rPh>
    <rPh sb="23" eb="24">
      <t>フク</t>
    </rPh>
    <phoneticPr fontId="7"/>
  </si>
  <si>
    <t>⑨基準翌年度から加算当年度までの公定価格における人件費の改定分</t>
    <rPh sb="1" eb="3">
      <t>キジュン</t>
    </rPh>
    <rPh sb="3" eb="6">
      <t>ヨクネンド</t>
    </rPh>
    <rPh sb="8" eb="10">
      <t>カサン</t>
    </rPh>
    <rPh sb="10" eb="13">
      <t>トウネンド</t>
    </rPh>
    <rPh sb="16" eb="18">
      <t>コウテイ</t>
    </rPh>
    <rPh sb="18" eb="20">
      <t>カカク</t>
    </rPh>
    <rPh sb="24" eb="27">
      <t>ジンケンヒ</t>
    </rPh>
    <rPh sb="28" eb="30">
      <t>カイテイ</t>
    </rPh>
    <rPh sb="30" eb="31">
      <t>ブン</t>
    </rPh>
    <phoneticPr fontId="7"/>
  </si>
  <si>
    <t>⑩事業主負担増加見込総額</t>
    <rPh sb="8" eb="10">
      <t>ミコ</t>
    </rPh>
    <rPh sb="10" eb="11">
      <t>ソウ</t>
    </rPh>
    <phoneticPr fontId="7"/>
  </si>
  <si>
    <t>賃金見込総額【（２）③－（２）④－（２）⑤－（２）⑥】</t>
    <rPh sb="0" eb="2">
      <t>チンギン</t>
    </rPh>
    <rPh sb="2" eb="4">
      <t>ミコ</t>
    </rPh>
    <rPh sb="4" eb="6">
      <t>ソウガク</t>
    </rPh>
    <phoneticPr fontId="7"/>
  </si>
  <si>
    <t>賃金改善
見込額
⑭
（⑩-⑥-⑪-⑫-⑬）</t>
    <rPh sb="0" eb="2">
      <t>チンギン</t>
    </rPh>
    <rPh sb="2" eb="4">
      <t>カイゼン</t>
    </rPh>
    <rPh sb="5" eb="7">
      <t>ミコミ</t>
    </rPh>
    <rPh sb="7" eb="8">
      <t>ガク</t>
    </rPh>
    <phoneticPr fontId="7"/>
  </si>
  <si>
    <t>←【様式５】（２）②賃金改善見込総額と一致</t>
    <rPh sb="14" eb="16">
      <t>ミコ</t>
    </rPh>
    <rPh sb="16" eb="17">
      <t>ソウ</t>
    </rPh>
    <phoneticPr fontId="7"/>
  </si>
  <si>
    <t>←【様式５】（２）①賃金改善等見込み総額と一致</t>
    <rPh sb="15" eb="17">
      <t>ミコ</t>
    </rPh>
    <rPh sb="21" eb="23">
      <t>イッチ</t>
    </rPh>
    <phoneticPr fontId="7"/>
  </si>
  <si>
    <t>←【様式５】（２）⑩事業主負担増加見込総額</t>
    <rPh sb="17" eb="19">
      <t>ミコ</t>
    </rPh>
    <phoneticPr fontId="7"/>
  </si>
  <si>
    <t>別紙様式７別添１（４）又は（５）における「処遇改善等加算Ⅱによる賃金改善額」の「うち基準翌年度から加算当年度における賃金改善分」を対象職員ごとに算出して記入すること。法定福利費等の事業主負担額を除く。</t>
    <phoneticPr fontId="7"/>
  </si>
  <si>
    <t>※８</t>
    <phoneticPr fontId="7"/>
  </si>
  <si>
    <t>別紙様式９別添１⑪を対象職員ごとに記入すること。法定福利費等の事業主負担額を除く。</t>
    <rPh sb="0" eb="2">
      <t>ベッシ</t>
    </rPh>
    <rPh sb="2" eb="4">
      <t>ヨウシキ</t>
    </rPh>
    <rPh sb="5" eb="7">
      <t>ベッテン</t>
    </rPh>
    <rPh sb="10" eb="12">
      <t>タイショウ</t>
    </rPh>
    <rPh sb="12" eb="14">
      <t>ショクイン</t>
    </rPh>
    <rPh sb="17" eb="19">
      <t>キニュウ</t>
    </rPh>
    <rPh sb="24" eb="26">
      <t>ホウテイ</t>
    </rPh>
    <rPh sb="26" eb="28">
      <t>フクリ</t>
    </rPh>
    <rPh sb="28" eb="29">
      <t>ヒ</t>
    </rPh>
    <rPh sb="29" eb="30">
      <t>トウ</t>
    </rPh>
    <rPh sb="31" eb="34">
      <t>ジギョウヌシ</t>
    </rPh>
    <rPh sb="34" eb="36">
      <t>フタン</t>
    </rPh>
    <rPh sb="36" eb="37">
      <t>ガク</t>
    </rPh>
    <rPh sb="38" eb="39">
      <t>ノゾ</t>
    </rPh>
    <phoneticPr fontId="7"/>
  </si>
  <si>
    <t>⑥加算Ⅲによる賃金改善額</t>
    <phoneticPr fontId="7"/>
  </si>
  <si>
    <t>⑨基準翌年度から加算当年度までの公定価格における人件費の改定分</t>
    <rPh sb="1" eb="3">
      <t>キジュン</t>
    </rPh>
    <rPh sb="3" eb="6">
      <t>ヨクネンド</t>
    </rPh>
    <rPh sb="4" eb="6">
      <t>ネンド</t>
    </rPh>
    <rPh sb="8" eb="10">
      <t>カサン</t>
    </rPh>
    <rPh sb="10" eb="13">
      <t>トウネンド</t>
    </rPh>
    <rPh sb="16" eb="18">
      <t>コウテイ</t>
    </rPh>
    <rPh sb="18" eb="20">
      <t>カカク</t>
    </rPh>
    <rPh sb="24" eb="27">
      <t>ジンケンヒ</t>
    </rPh>
    <rPh sb="28" eb="30">
      <t>カイテイ</t>
    </rPh>
    <rPh sb="30" eb="31">
      <t>ブン</t>
    </rPh>
    <phoneticPr fontId="7"/>
  </si>
  <si>
    <t>⑩事業主負担増加相当総額</t>
    <rPh sb="10" eb="11">
      <t>ソウ</t>
    </rPh>
    <phoneticPr fontId="7"/>
  </si>
  <si>
    <t>※加算Ⅰ新規事由の有無の別により、以下により算出すること。
・加算Ⅰ新規事由がある場合：
（２）②－（３）①
・加算Ⅰ新規事由がない場合：
（３）⑦－｛（３）③－（３）④－（３）⑤－（３）⑥｝－（４）②＋（４）④(※)</t>
    <phoneticPr fontId="7"/>
  </si>
  <si>
    <t>別紙様式６別添２の「同一事業者内における拠出実績額・受入実績額一覧表」を添付すること。</t>
    <rPh sb="5" eb="7">
      <t>ベッテン</t>
    </rPh>
    <rPh sb="22" eb="24">
      <t>ジッセキ</t>
    </rPh>
    <rPh sb="28" eb="30">
      <t>ジッセキ</t>
    </rPh>
    <phoneticPr fontId="7"/>
  </si>
  <si>
    <t>賃金改善
実績額
⑭
（⑩-⑥-⑪-⑫-⑬）</t>
    <rPh sb="0" eb="2">
      <t>チンギン</t>
    </rPh>
    <rPh sb="2" eb="4">
      <t>カイゼン</t>
    </rPh>
    <rPh sb="5" eb="7">
      <t>ジッセキ</t>
    </rPh>
    <phoneticPr fontId="7"/>
  </si>
  <si>
    <t>特　③のうち、加算Ⅲによる賃金改善額</t>
    <rPh sb="0" eb="1">
      <t>トク</t>
    </rPh>
    <rPh sb="7" eb="9">
      <t>カサン</t>
    </rPh>
    <rPh sb="13" eb="15">
      <t>チンギン</t>
    </rPh>
    <rPh sb="15" eb="17">
      <t>カイゼン</t>
    </rPh>
    <rPh sb="17" eb="18">
      <t>ガク</t>
    </rPh>
    <phoneticPr fontId="7"/>
  </si>
  <si>
    <t>　別紙様式７別添２の「同一事業者内における拠出見込額・受入見込額一覧表」を添付すること</t>
    <rPh sb="6" eb="8">
      <t>ベッテン</t>
    </rPh>
    <phoneticPr fontId="7"/>
  </si>
  <si>
    <t>②賃金改善見込総額（③－④－⑤－⑧－特）</t>
    <rPh sb="5" eb="7">
      <t>ミコ</t>
    </rPh>
    <rPh sb="18" eb="19">
      <t>トク</t>
    </rPh>
    <phoneticPr fontId="7"/>
  </si>
  <si>
    <t>加算Ⅱに係る手当又は基本給の総額【別紙様式７別添１（４）③＋別紙様式７別添１（５）③】</t>
    <rPh sb="0" eb="2">
      <t>カサン</t>
    </rPh>
    <rPh sb="4" eb="5">
      <t>カカ</t>
    </rPh>
    <rPh sb="6" eb="8">
      <t>テアテ</t>
    </rPh>
    <rPh sb="8" eb="9">
      <t>マタ</t>
    </rPh>
    <rPh sb="10" eb="13">
      <t>キホンキュウ</t>
    </rPh>
    <rPh sb="22" eb="24">
      <t>ベッテン</t>
    </rPh>
    <phoneticPr fontId="7"/>
  </si>
  <si>
    <t>別紙様式８</t>
    <rPh sb="0" eb="2">
      <t>ベッシ</t>
    </rPh>
    <rPh sb="2" eb="4">
      <t>ヨウシキ</t>
    </rPh>
    <phoneticPr fontId="7"/>
  </si>
  <si>
    <t>別紙様式８別添１</t>
    <rPh sb="0" eb="2">
      <t>ベッシ</t>
    </rPh>
    <rPh sb="2" eb="4">
      <t>ヨウシキ</t>
    </rPh>
    <rPh sb="5" eb="7">
      <t>ベッテン</t>
    </rPh>
    <phoneticPr fontId="7"/>
  </si>
  <si>
    <t>別紙様式８別添２</t>
    <rPh sb="0" eb="2">
      <t>ベッシ</t>
    </rPh>
    <rPh sb="2" eb="4">
      <t>ヨウシキ</t>
    </rPh>
    <rPh sb="5" eb="7">
      <t>ベッテン</t>
    </rPh>
    <phoneticPr fontId="7"/>
  </si>
  <si>
    <t>⑥ ③のうち、加算Ⅲによる賃金改善額</t>
    <phoneticPr fontId="7"/>
  </si>
  <si>
    <t>別紙様式５別添２の「同一事業者内における拠出見込額・受入見込額一覧表」を添付すること。</t>
    <rPh sb="5" eb="7">
      <t>ベッテン</t>
    </rPh>
    <phoneticPr fontId="7"/>
  </si>
  <si>
    <t>②賃金改善実績総額（③－④－⑤－⑥－⑦）</t>
    <rPh sb="7" eb="8">
      <t>ソウ</t>
    </rPh>
    <phoneticPr fontId="7"/>
  </si>
  <si>
    <t>別紙様式６別添１</t>
    <rPh sb="0" eb="2">
      <t>ベッシ</t>
    </rPh>
    <rPh sb="2" eb="4">
      <t>ヨウシキ</t>
    </rPh>
    <rPh sb="5" eb="7">
      <t>ベッテン</t>
    </rPh>
    <phoneticPr fontId="7"/>
  </si>
  <si>
    <t>別紙様式８別添１（６）又は（７）における「処遇改善等加算Ⅱによる賃金改善額」の「うち基準翌年度から加算当年度における賃金改善分」を対象職員ごとに算出して記入すること。法定福利費等の事業主負担額を除く。</t>
    <phoneticPr fontId="7"/>
  </si>
  <si>
    <t>※8</t>
    <phoneticPr fontId="7"/>
  </si>
  <si>
    <t>別紙様式10別添１⑪を対象職員ごとに記入すること。法定福利費の事業主負担額を除く。</t>
    <rPh sb="6" eb="8">
      <t>ベッテン</t>
    </rPh>
    <rPh sb="11" eb="13">
      <t>タイショウ</t>
    </rPh>
    <rPh sb="13" eb="15">
      <t>ショクイン</t>
    </rPh>
    <rPh sb="18" eb="20">
      <t>キニュウ</t>
    </rPh>
    <rPh sb="25" eb="30">
      <t>ホウテイフクリヒ</t>
    </rPh>
    <rPh sb="31" eb="34">
      <t>ジギョウヌシ</t>
    </rPh>
    <rPh sb="34" eb="36">
      <t>フタン</t>
    </rPh>
    <rPh sb="36" eb="37">
      <t>ガク</t>
    </rPh>
    <rPh sb="38" eb="39">
      <t>ノゾ</t>
    </rPh>
    <phoneticPr fontId="7"/>
  </si>
  <si>
    <t>←【様式６】（３）②賃金改善実績総額と一致</t>
    <rPh sb="16" eb="17">
      <t>ソウ</t>
    </rPh>
    <phoneticPr fontId="7"/>
  </si>
  <si>
    <t>←【様式６】（３）⑩事業主負担増加相当総額</t>
    <phoneticPr fontId="7"/>
  </si>
  <si>
    <t>←【様式６】（３）①賃金改善等実績総額と一致</t>
    <rPh sb="20" eb="22">
      <t>イッチ</t>
    </rPh>
    <phoneticPr fontId="7"/>
  </si>
  <si>
    <t>※　別紙様式８別添２の「同一事業者内における拠出実績額・受入実績額一覧表」を添付すること</t>
    <rPh sb="7" eb="9">
      <t>ベッテン</t>
    </rPh>
    <rPh sb="24" eb="26">
      <t>ジッセキ</t>
    </rPh>
    <rPh sb="38" eb="40">
      <t>テンプ</t>
    </rPh>
    <phoneticPr fontId="7"/>
  </si>
  <si>
    <t>②賃金改善実績総額（③－④－⑤－⑧－特）</t>
    <rPh sb="18" eb="19">
      <t>トク</t>
    </rPh>
    <phoneticPr fontId="7"/>
  </si>
  <si>
    <t>※加算Ⅱ新規事由の有無の別により以下により算出すること。
・加算Ⅱ新規事由がある場合：
（２）②－（３）①
・加算Ⅱ新規事由がない場合：
（２）①－｛別紙様式８別添１（６）③＋別紙様式８別添１（７）③｝</t>
    <phoneticPr fontId="7"/>
  </si>
  <si>
    <t>入力項目
(自動反映)</t>
    <rPh sb="0" eb="2">
      <t>ニュウリョク</t>
    </rPh>
    <rPh sb="2" eb="4">
      <t>コウモク</t>
    </rPh>
    <rPh sb="6" eb="8">
      <t>ジドウ</t>
    </rPh>
    <rPh sb="8" eb="10">
      <t>ハンエイ</t>
    </rPh>
    <phoneticPr fontId="26"/>
  </si>
  <si>
    <t>処遇Ⅲ支払額
（10月～3月分）
⑬※8</t>
    <phoneticPr fontId="7"/>
  </si>
  <si>
    <t>処遇Ⅲ支払額
（10月～3月分）
⑬※8</t>
    <phoneticPr fontId="7"/>
  </si>
  <si>
    <t>別紙様式９</t>
    <rPh sb="0" eb="2">
      <t>ベッシ</t>
    </rPh>
    <rPh sb="2" eb="4">
      <t>ヨウシキ</t>
    </rPh>
    <phoneticPr fontId="7"/>
  </si>
  <si>
    <t>①</t>
    <phoneticPr fontId="7"/>
  </si>
  <si>
    <t>平均年齢別児童数から算定した加算額</t>
    <rPh sb="0" eb="2">
      <t>ヘイキン</t>
    </rPh>
    <rPh sb="2" eb="4">
      <t>ネンレイ</t>
    </rPh>
    <rPh sb="4" eb="5">
      <t>ベツ</t>
    </rPh>
    <rPh sb="5" eb="7">
      <t>ジドウ</t>
    </rPh>
    <rPh sb="7" eb="8">
      <t>スウ</t>
    </rPh>
    <rPh sb="10" eb="12">
      <t>サンテイ</t>
    </rPh>
    <rPh sb="14" eb="16">
      <t>カサン</t>
    </rPh>
    <rPh sb="16" eb="17">
      <t>ガク</t>
    </rPh>
    <phoneticPr fontId="26"/>
  </si>
  <si>
    <t>②</t>
    <phoneticPr fontId="7"/>
  </si>
  <si>
    <t>拠出見込額（別紙様式９別添２から反映）</t>
    <rPh sb="0" eb="2">
      <t>キョシュツ</t>
    </rPh>
    <rPh sb="2" eb="4">
      <t>ミコ</t>
    </rPh>
    <rPh sb="4" eb="5">
      <t>ガク</t>
    </rPh>
    <rPh sb="6" eb="8">
      <t>ベッシ</t>
    </rPh>
    <rPh sb="8" eb="10">
      <t>ヨウシキ</t>
    </rPh>
    <rPh sb="11" eb="13">
      <t>ベッテン</t>
    </rPh>
    <rPh sb="16" eb="18">
      <t>ハンエイ</t>
    </rPh>
    <phoneticPr fontId="26"/>
  </si>
  <si>
    <t>③</t>
    <phoneticPr fontId="7"/>
  </si>
  <si>
    <t>受入見込額（別紙様式９別添２から反映）</t>
    <rPh sb="0" eb="1">
      <t>ウ</t>
    </rPh>
    <rPh sb="1" eb="2">
      <t>イ</t>
    </rPh>
    <phoneticPr fontId="26"/>
  </si>
  <si>
    <t>④</t>
    <phoneticPr fontId="26"/>
  </si>
  <si>
    <t>加算見込額（①－②＋③）</t>
    <rPh sb="0" eb="2">
      <t>カサン</t>
    </rPh>
    <rPh sb="2" eb="4">
      <t>ミコミ</t>
    </rPh>
    <rPh sb="4" eb="5">
      <t>ガク</t>
    </rPh>
    <phoneticPr fontId="26"/>
  </si>
  <si>
    <t>⑤</t>
    <phoneticPr fontId="7"/>
  </si>
  <si>
    <t>賃金改善期間</t>
    <rPh sb="0" eb="2">
      <t>チンギン</t>
    </rPh>
    <rPh sb="2" eb="4">
      <t>カイゼン</t>
    </rPh>
    <rPh sb="4" eb="6">
      <t>キカン</t>
    </rPh>
    <phoneticPr fontId="7"/>
  </si>
  <si>
    <t>令和４年１０月　～　令和５年３月</t>
    <phoneticPr fontId="26"/>
  </si>
  <si>
    <t xml:space="preserve">①
</t>
    <phoneticPr fontId="7"/>
  </si>
  <si>
    <t>②賃金改善見込総額（③－④－⑤－⑥）</t>
    <phoneticPr fontId="7"/>
  </si>
  <si>
    <t>③支払賃金</t>
    <phoneticPr fontId="7"/>
  </si>
  <si>
    <t>④③のうち、加算前年度の加算残額に係る支払賃金</t>
    <phoneticPr fontId="7"/>
  </si>
  <si>
    <t>⑤③のうち、加算Ⅱの新規事由による賃金改善額</t>
    <rPh sb="6" eb="8">
      <t>カサン</t>
    </rPh>
    <rPh sb="10" eb="12">
      <t>シンキ</t>
    </rPh>
    <rPh sb="12" eb="14">
      <t>ジユウ</t>
    </rPh>
    <phoneticPr fontId="7"/>
  </si>
  <si>
    <t>⑥起点賃金水準（⑦＋⑧）</t>
    <phoneticPr fontId="7"/>
  </si>
  <si>
    <t>⑦加算前年度の賃金水準（当該年度に係る加算残額を含む）</t>
    <rPh sb="1" eb="3">
      <t>カサン</t>
    </rPh>
    <rPh sb="3" eb="4">
      <t>ゼン</t>
    </rPh>
    <rPh sb="4" eb="6">
      <t>ネンド</t>
    </rPh>
    <rPh sb="7" eb="9">
      <t>チンギン</t>
    </rPh>
    <rPh sb="9" eb="11">
      <t>スイジュン</t>
    </rPh>
    <rPh sb="12" eb="14">
      <t>トウガイ</t>
    </rPh>
    <rPh sb="14" eb="16">
      <t>ネンド</t>
    </rPh>
    <rPh sb="17" eb="18">
      <t>カカ</t>
    </rPh>
    <rPh sb="19" eb="21">
      <t>カサン</t>
    </rPh>
    <rPh sb="21" eb="23">
      <t>ザンガク</t>
    </rPh>
    <rPh sb="24" eb="25">
      <t>フク</t>
    </rPh>
    <phoneticPr fontId="7"/>
  </si>
  <si>
    <t>⑧加算当年度の公定価格における人件費の改定分</t>
    <rPh sb="1" eb="3">
      <t>カサン</t>
    </rPh>
    <rPh sb="3" eb="6">
      <t>トウネンド</t>
    </rPh>
    <rPh sb="7" eb="9">
      <t>コウテイ</t>
    </rPh>
    <rPh sb="9" eb="11">
      <t>カカク</t>
    </rPh>
    <rPh sb="15" eb="18">
      <t>ジンケンヒ</t>
    </rPh>
    <rPh sb="19" eb="21">
      <t>カイテイ</t>
    </rPh>
    <rPh sb="21" eb="22">
      <t>ブン</t>
    </rPh>
    <phoneticPr fontId="7"/>
  </si>
  <si>
    <t>⑨事業主負担増加見込総額</t>
    <rPh sb="8" eb="10">
      <t>ミコ</t>
    </rPh>
    <rPh sb="10" eb="11">
      <t>ソウ</t>
    </rPh>
    <phoneticPr fontId="7"/>
  </si>
  <si>
    <t>（３）他施設への配分等について</t>
    <rPh sb="3" eb="4">
      <t>ホカ</t>
    </rPh>
    <rPh sb="4" eb="6">
      <t>シセツ</t>
    </rPh>
    <rPh sb="8" eb="10">
      <t>ハイブン</t>
    </rPh>
    <rPh sb="10" eb="11">
      <t>トウ</t>
    </rPh>
    <phoneticPr fontId="26"/>
  </si>
  <si>
    <t>①</t>
    <phoneticPr fontId="7"/>
  </si>
  <si>
    <t>拠出見込額</t>
    <rPh sb="0" eb="2">
      <t>キョシュツ</t>
    </rPh>
    <rPh sb="2" eb="4">
      <t>ミコ</t>
    </rPh>
    <rPh sb="4" eb="5">
      <t>ガク</t>
    </rPh>
    <phoneticPr fontId="26"/>
  </si>
  <si>
    <t>②</t>
    <phoneticPr fontId="7"/>
  </si>
  <si>
    <t>受入見込額</t>
    <rPh sb="0" eb="1">
      <t>ウ</t>
    </rPh>
    <rPh sb="1" eb="2">
      <t>イ</t>
    </rPh>
    <phoneticPr fontId="26"/>
  </si>
  <si>
    <t>※確認欄（以下のＢの額がＡの額以上であること）</t>
    <rPh sb="1" eb="3">
      <t>カクニン</t>
    </rPh>
    <rPh sb="3" eb="4">
      <t>ラン</t>
    </rPh>
    <phoneticPr fontId="26"/>
  </si>
  <si>
    <t>Ａ</t>
    <phoneticPr fontId="7"/>
  </si>
  <si>
    <t>加算見込額</t>
    <rPh sb="0" eb="2">
      <t>カサン</t>
    </rPh>
    <rPh sb="2" eb="4">
      <t>ミコ</t>
    </rPh>
    <rPh sb="4" eb="5">
      <t>ガク</t>
    </rPh>
    <phoneticPr fontId="26"/>
  </si>
  <si>
    <t>Ｂ</t>
    <phoneticPr fontId="7"/>
  </si>
  <si>
    <t>賃金改善等見込総額</t>
    <rPh sb="0" eb="2">
      <t>チンギン</t>
    </rPh>
    <rPh sb="2" eb="4">
      <t>カイゼン</t>
    </rPh>
    <rPh sb="4" eb="5">
      <t>トウ</t>
    </rPh>
    <rPh sb="5" eb="7">
      <t>ミコ</t>
    </rPh>
    <rPh sb="7" eb="8">
      <t>ソウ</t>
    </rPh>
    <rPh sb="8" eb="9">
      <t>ガク</t>
    </rPh>
    <phoneticPr fontId="26"/>
  </si>
  <si>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7"/>
  </si>
  <si>
    <t>別紙様式９別添１</t>
    <rPh sb="0" eb="2">
      <t>ベッシ</t>
    </rPh>
    <rPh sb="2" eb="4">
      <t>ヨウシキ</t>
    </rPh>
    <rPh sb="5" eb="7">
      <t>ベッテン</t>
    </rPh>
    <phoneticPr fontId="7"/>
  </si>
  <si>
    <t>施設・事業所名</t>
    <phoneticPr fontId="7"/>
  </si>
  <si>
    <t/>
  </si>
  <si>
    <t>賃金改善内訳(職員別内訳)</t>
    <rPh sb="4" eb="6">
      <t>ウチワケ</t>
    </rPh>
    <rPh sb="7" eb="9">
      <t>ショクイン</t>
    </rPh>
    <rPh sb="9" eb="10">
      <t>ベツ</t>
    </rPh>
    <rPh sb="10" eb="12">
      <t>ウチワケ</t>
    </rPh>
    <phoneticPr fontId="7"/>
  </si>
  <si>
    <t>No</t>
    <phoneticPr fontId="7"/>
  </si>
  <si>
    <t>職員名</t>
    <phoneticPr fontId="7"/>
  </si>
  <si>
    <t>職種
※1</t>
    <rPh sb="0" eb="2">
      <t>ショクシュ</t>
    </rPh>
    <phoneticPr fontId="7"/>
  </si>
  <si>
    <t>常勤・非常勤の別
※2</t>
    <rPh sb="0" eb="2">
      <t>ジョウキン</t>
    </rPh>
    <rPh sb="3" eb="6">
      <t>ヒジョウキン</t>
    </rPh>
    <rPh sb="7" eb="8">
      <t>ベツ</t>
    </rPh>
    <phoneticPr fontId="7"/>
  </si>
  <si>
    <t>常勤換算値
※3</t>
    <rPh sb="0" eb="2">
      <t>ジョウキン</t>
    </rPh>
    <rPh sb="2" eb="4">
      <t>カンサン</t>
    </rPh>
    <rPh sb="4" eb="5">
      <t>チ</t>
    </rPh>
    <phoneticPr fontId="7"/>
  </si>
  <si>
    <t>加算Ⅲによる賃金改善見込額　※4</t>
    <rPh sb="0" eb="2">
      <t>カサン</t>
    </rPh>
    <rPh sb="6" eb="8">
      <t>チンギン</t>
    </rPh>
    <rPh sb="8" eb="10">
      <t>カイゼン</t>
    </rPh>
    <rPh sb="10" eb="12">
      <t>ミコ</t>
    </rPh>
    <rPh sb="12" eb="13">
      <t>ガク</t>
    </rPh>
    <phoneticPr fontId="7"/>
  </si>
  <si>
    <t>賃金改善に伴い増加する法定福利費等の事業主負担分　※5</t>
    <phoneticPr fontId="7"/>
  </si>
  <si>
    <t>備考　※6</t>
    <rPh sb="0" eb="2">
      <t>ビコウ</t>
    </rPh>
    <phoneticPr fontId="7"/>
  </si>
  <si>
    <t>基本給及び決まって毎月支払う手当</t>
    <rPh sb="0" eb="3">
      <t>キホンキュウ</t>
    </rPh>
    <rPh sb="3" eb="4">
      <t>オヨ</t>
    </rPh>
    <rPh sb="5" eb="6">
      <t>キ</t>
    </rPh>
    <rPh sb="9" eb="11">
      <t>マイツキ</t>
    </rPh>
    <rPh sb="11" eb="13">
      <t>シハラ</t>
    </rPh>
    <rPh sb="14" eb="16">
      <t>テアテ</t>
    </rPh>
    <phoneticPr fontId="7"/>
  </si>
  <si>
    <t>その他</t>
    <rPh sb="2" eb="3">
      <t>ホカ</t>
    </rPh>
    <phoneticPr fontId="7"/>
  </si>
  <si>
    <t>加算による賃金改善のうち、基本給及び決まって毎月支払う手当によるものの割合※7</t>
    <rPh sb="0" eb="2">
      <t>カサン</t>
    </rPh>
    <rPh sb="5" eb="7">
      <t>チンギン</t>
    </rPh>
    <rPh sb="7" eb="9">
      <t>カイゼン</t>
    </rPh>
    <rPh sb="13" eb="16">
      <t>キホンキュウ</t>
    </rPh>
    <rPh sb="16" eb="17">
      <t>オヨ</t>
    </rPh>
    <rPh sb="18" eb="19">
      <t>キ</t>
    </rPh>
    <rPh sb="22" eb="24">
      <t>マイツキ</t>
    </rPh>
    <rPh sb="24" eb="26">
      <t>シハラ</t>
    </rPh>
    <rPh sb="27" eb="29">
      <t>テアテ</t>
    </rPh>
    <rPh sb="35" eb="37">
      <t>ワリアイ</t>
    </rPh>
    <phoneticPr fontId="26"/>
  </si>
  <si>
    <t>処遇改善等加算Ⅲに係る費用合計（賃金改善実績額+法定福利費の事業主負担分）（Ａ）</t>
    <rPh sb="0" eb="2">
      <t>ショグウ</t>
    </rPh>
    <rPh sb="2" eb="4">
      <t>カイゼン</t>
    </rPh>
    <rPh sb="4" eb="5">
      <t>トウ</t>
    </rPh>
    <rPh sb="5" eb="7">
      <t>カサン</t>
    </rPh>
    <rPh sb="9" eb="10">
      <t>カカ</t>
    </rPh>
    <rPh sb="11" eb="13">
      <t>ヒヨウ</t>
    </rPh>
    <rPh sb="13" eb="15">
      <t>ゴウケイ</t>
    </rPh>
    <rPh sb="16" eb="18">
      <t>チンギン</t>
    </rPh>
    <rPh sb="18" eb="20">
      <t>カイゼン</t>
    </rPh>
    <rPh sb="20" eb="23">
      <t>ジッセキガク</t>
    </rPh>
    <rPh sb="24" eb="26">
      <t>ホウテイ</t>
    </rPh>
    <rPh sb="26" eb="28">
      <t>フクリ</t>
    </rPh>
    <rPh sb="28" eb="29">
      <t>ヒ</t>
    </rPh>
    <rPh sb="30" eb="33">
      <t>ジギョウヌシ</t>
    </rPh>
    <rPh sb="33" eb="35">
      <t>フタン</t>
    </rPh>
    <rPh sb="35" eb="36">
      <t>ブン</t>
    </rPh>
    <phoneticPr fontId="26"/>
  </si>
  <si>
    <t>（Ａ）≧（Ｂ）の確認↓</t>
    <rPh sb="8" eb="10">
      <t>カクニン</t>
    </rPh>
    <phoneticPr fontId="26"/>
  </si>
  <si>
    <t>処遇改善等加算Ⅲの加算見込額（Ｂ）</t>
    <rPh sb="0" eb="8">
      <t>ショグウカイゼントウカサン３</t>
    </rPh>
    <rPh sb="9" eb="11">
      <t>カサン</t>
    </rPh>
    <rPh sb="11" eb="13">
      <t>ミコミ</t>
    </rPh>
    <rPh sb="13" eb="14">
      <t>ガク</t>
    </rPh>
    <phoneticPr fontId="26"/>
  </si>
  <si>
    <t>【記入における留意事項】</t>
    <phoneticPr fontId="7"/>
  </si>
  <si>
    <t>※1</t>
    <phoneticPr fontId="7"/>
  </si>
  <si>
    <t>施設・事業所に現に勤務している職員全員(職種を問わず、非常勤を含む。)を記入すること。</t>
    <rPh sb="36" eb="38">
      <t>キニュウ</t>
    </rPh>
    <phoneticPr fontId="7"/>
  </si>
  <si>
    <t>※2</t>
    <phoneticPr fontId="7"/>
  </si>
  <si>
    <t>「常勤」とは、原則として施設で定めた勤務時間（所定労働時間）の全てを勤務する者、又は１日６時間以上かつ20日以上勤務している者をいい、「非常勤」とは常勤以外の者をいう。</t>
    <phoneticPr fontId="7"/>
  </si>
  <si>
    <t>※3</t>
    <phoneticPr fontId="7"/>
  </si>
  <si>
    <t>常勤換算値について、常勤の者については1.0とし、非常勤の者については、以下の算式によって得た値とする。
〔算式〕
　常勤以外の職員の１か月の勤務時間数の合計÷各施設・事業所の就業規則等で定めた常勤職員の１か月の勤務時間数　＝　常勤換算値</t>
    <rPh sb="0" eb="2">
      <t>ジョウキン</t>
    </rPh>
    <rPh sb="2" eb="4">
      <t>カンサン</t>
    </rPh>
    <rPh sb="4" eb="5">
      <t>チ</t>
    </rPh>
    <rPh sb="10" eb="12">
      <t>ジョウキン</t>
    </rPh>
    <rPh sb="13" eb="14">
      <t>モノ</t>
    </rPh>
    <rPh sb="25" eb="28">
      <t>ヒジョウキン</t>
    </rPh>
    <rPh sb="29" eb="30">
      <t>モノ</t>
    </rPh>
    <rPh sb="36" eb="38">
      <t>イカ</t>
    </rPh>
    <rPh sb="39" eb="41">
      <t>サンシキ</t>
    </rPh>
    <rPh sb="45" eb="46">
      <t>エ</t>
    </rPh>
    <rPh sb="47" eb="48">
      <t>アタイ</t>
    </rPh>
    <phoneticPr fontId="7"/>
  </si>
  <si>
    <t>賃金改善に伴い増加する法定福利費等の事業主負担分を除く。</t>
    <phoneticPr fontId="7"/>
  </si>
  <si>
    <t>賃金改善に伴い増加する法定福利費等の事業主負担分については以下の算式により算定することを標準とする。
〔算式〕
加算前年度における法定福利費等の事業主負担分の総額÷加算前年度における賃金の総額×賃金改善額</t>
    <rPh sb="29" eb="31">
      <t>イカ</t>
    </rPh>
    <rPh sb="32" eb="34">
      <t>サンシキ</t>
    </rPh>
    <rPh sb="37" eb="39">
      <t>サンテイ</t>
    </rPh>
    <rPh sb="44" eb="46">
      <t>ヒョウジュン</t>
    </rPh>
    <rPh sb="52" eb="54">
      <t>サンシキ</t>
    </rPh>
    <rPh sb="56" eb="58">
      <t>カサン</t>
    </rPh>
    <rPh sb="58" eb="59">
      <t>ゼン</t>
    </rPh>
    <rPh sb="59" eb="61">
      <t>ネンド</t>
    </rPh>
    <rPh sb="65" eb="67">
      <t>ホウテイ</t>
    </rPh>
    <rPh sb="67" eb="69">
      <t>フクリ</t>
    </rPh>
    <rPh sb="70" eb="71">
      <t>トウ</t>
    </rPh>
    <rPh sb="72" eb="75">
      <t>ジギョウヌシ</t>
    </rPh>
    <rPh sb="75" eb="77">
      <t>フタン</t>
    </rPh>
    <rPh sb="77" eb="78">
      <t>ブン</t>
    </rPh>
    <rPh sb="79" eb="81">
      <t>ソウガク</t>
    </rPh>
    <rPh sb="82" eb="84">
      <t>カサン</t>
    </rPh>
    <rPh sb="84" eb="85">
      <t>ゼン</t>
    </rPh>
    <rPh sb="85" eb="87">
      <t>ネンド</t>
    </rPh>
    <rPh sb="91" eb="93">
      <t>チンギン</t>
    </rPh>
    <rPh sb="94" eb="96">
      <t>ソウガク</t>
    </rPh>
    <rPh sb="97" eb="99">
      <t>チンギン</t>
    </rPh>
    <rPh sb="99" eb="101">
      <t>カイゼン</t>
    </rPh>
    <rPh sb="101" eb="102">
      <t>ガク</t>
    </rPh>
    <phoneticPr fontId="7"/>
  </si>
  <si>
    <t xml:space="preserve">備考欄には、賃金改善実施期間中の採用や退職がある場合にはその旨、また、賃金改善額が他の職員と比較して高額(低額、賃金改善を実施しない場合も含む)である場合についてはその理由を記入すること。
</t>
    <rPh sb="6" eb="8">
      <t>チンギン</t>
    </rPh>
    <rPh sb="8" eb="10">
      <t>カイゼン</t>
    </rPh>
    <rPh sb="10" eb="12">
      <t>ジッシ</t>
    </rPh>
    <rPh sb="12" eb="14">
      <t>キカン</t>
    </rPh>
    <rPh sb="87" eb="89">
      <t>キニュウ</t>
    </rPh>
    <phoneticPr fontId="7"/>
  </si>
  <si>
    <t>※7</t>
    <phoneticPr fontId="26"/>
  </si>
  <si>
    <t>「加算Ⅲによる賃金改善見込額」に占める「基本給及び決まって毎月支払う手当による金額」の割合が３分の２以上であることが必要。法定福利費等の事業主負担額を除く。</t>
    <rPh sb="1" eb="3">
      <t>カサン</t>
    </rPh>
    <rPh sb="16" eb="17">
      <t>シ</t>
    </rPh>
    <rPh sb="43" eb="45">
      <t>ワリアイ</t>
    </rPh>
    <rPh sb="46" eb="48">
      <t>サンブン</t>
    </rPh>
    <rPh sb="50" eb="52">
      <t>イジョウ</t>
    </rPh>
    <rPh sb="58" eb="60">
      <t>ヒツヨウ</t>
    </rPh>
    <phoneticPr fontId="26"/>
  </si>
  <si>
    <t>別紙様式９別添２</t>
    <rPh sb="0" eb="2">
      <t>ベッシ</t>
    </rPh>
    <rPh sb="2" eb="4">
      <t>ヨウシキ</t>
    </rPh>
    <rPh sb="5" eb="7">
      <t>ベッテン</t>
    </rPh>
    <phoneticPr fontId="7"/>
  </si>
  <si>
    <t>施設・事業所名※</t>
    <rPh sb="0" eb="2">
      <t>シセツ</t>
    </rPh>
    <rPh sb="3" eb="6">
      <t>ジギョウショ</t>
    </rPh>
    <rPh sb="6" eb="7">
      <t>メイ</t>
    </rPh>
    <phoneticPr fontId="7"/>
  </si>
  <si>
    <t>他事業所への拠出額</t>
    <rPh sb="0" eb="1">
      <t>ホカ</t>
    </rPh>
    <rPh sb="1" eb="3">
      <t>ジギョウ</t>
    </rPh>
    <rPh sb="3" eb="4">
      <t>ショ</t>
    </rPh>
    <rPh sb="6" eb="8">
      <t>キョシュツ</t>
    </rPh>
    <rPh sb="8" eb="9">
      <t>ガク</t>
    </rPh>
    <phoneticPr fontId="7"/>
  </si>
  <si>
    <t>他事業所からの受入額</t>
    <rPh sb="0" eb="1">
      <t>ホカ</t>
    </rPh>
    <rPh sb="1" eb="3">
      <t>ジギョウ</t>
    </rPh>
    <rPh sb="3" eb="4">
      <t>ショ</t>
    </rPh>
    <rPh sb="7" eb="9">
      <t>ウケイレ</t>
    </rPh>
    <rPh sb="9" eb="10">
      <t>ガク</t>
    </rPh>
    <phoneticPr fontId="7"/>
  </si>
  <si>
    <t>※</t>
    <phoneticPr fontId="7"/>
  </si>
  <si>
    <t>同一事業者が運営する全ての施設・事業所(特定教育・保育施設及び特定地域型保育事業所、特例保育を提供する施設)について記入すること。</t>
    <rPh sb="42" eb="44">
      <t>トクレイ</t>
    </rPh>
    <rPh sb="44" eb="46">
      <t>ホイク</t>
    </rPh>
    <rPh sb="47" eb="49">
      <t>テイキョウ</t>
    </rPh>
    <rPh sb="51" eb="53">
      <t>シセツ</t>
    </rPh>
    <phoneticPr fontId="7"/>
  </si>
  <si>
    <t>別紙様式10</t>
    <rPh sb="0" eb="2">
      <t>ベッシ</t>
    </rPh>
    <rPh sb="2" eb="4">
      <t>ヨウシキ</t>
    </rPh>
    <phoneticPr fontId="7"/>
  </si>
  <si>
    <t>（１）前年度の加算残額に対応する賃金改善の状況（前年度の加算残額がある場合のみ記入）</t>
    <rPh sb="3" eb="6">
      <t>ゼンネンド</t>
    </rPh>
    <rPh sb="7" eb="9">
      <t>カサン</t>
    </rPh>
    <rPh sb="9" eb="11">
      <t>ザンガク</t>
    </rPh>
    <rPh sb="12" eb="14">
      <t>タイオウ</t>
    </rPh>
    <rPh sb="16" eb="18">
      <t>チンギン</t>
    </rPh>
    <rPh sb="18" eb="20">
      <t>カイゼン</t>
    </rPh>
    <rPh sb="21" eb="23">
      <t>ジョウキョウ</t>
    </rPh>
    <rPh sb="24" eb="27">
      <t>ゼンネンド</t>
    </rPh>
    <rPh sb="28" eb="30">
      <t>カサン</t>
    </rPh>
    <rPh sb="30" eb="32">
      <t>ザンガク</t>
    </rPh>
    <rPh sb="35" eb="37">
      <t>バアイ</t>
    </rPh>
    <rPh sb="39" eb="41">
      <t>キニュウ</t>
    </rPh>
    <phoneticPr fontId="7"/>
  </si>
  <si>
    <t>②</t>
    <phoneticPr fontId="7"/>
  </si>
  <si>
    <t>④</t>
    <phoneticPr fontId="7"/>
  </si>
  <si>
    <t>（２）加算実績額</t>
    <rPh sb="3" eb="5">
      <t>カサン</t>
    </rPh>
    <rPh sb="5" eb="8">
      <t>ジッセキガク</t>
    </rPh>
    <phoneticPr fontId="7"/>
  </si>
  <si>
    <t>①</t>
    <phoneticPr fontId="26"/>
  </si>
  <si>
    <t>平均年齢別児童数から算定した加算額(別紙様式９から反映）</t>
    <rPh sb="18" eb="20">
      <t>ベッシ</t>
    </rPh>
    <rPh sb="20" eb="22">
      <t>ヨウシキ</t>
    </rPh>
    <rPh sb="25" eb="27">
      <t>ハンエイ</t>
    </rPh>
    <phoneticPr fontId="26"/>
  </si>
  <si>
    <t>拠出見込額（別紙様式１０別添２から反映）</t>
    <rPh sb="0" eb="2">
      <t>キョシュツ</t>
    </rPh>
    <rPh sb="2" eb="4">
      <t>ミコ</t>
    </rPh>
    <rPh sb="4" eb="5">
      <t>ガク</t>
    </rPh>
    <phoneticPr fontId="26"/>
  </si>
  <si>
    <t>受入見込額（別紙様式１０別添２から反映）</t>
    <rPh sb="0" eb="1">
      <t>ウ</t>
    </rPh>
    <rPh sb="1" eb="2">
      <t>イ</t>
    </rPh>
    <phoneticPr fontId="26"/>
  </si>
  <si>
    <t>④</t>
    <phoneticPr fontId="26"/>
  </si>
  <si>
    <t>加算実績額（①－②＋③）</t>
    <rPh sb="0" eb="2">
      <t>カサン</t>
    </rPh>
    <rPh sb="2" eb="4">
      <t>ジッセキ</t>
    </rPh>
    <rPh sb="4" eb="5">
      <t>ガク</t>
    </rPh>
    <phoneticPr fontId="26"/>
  </si>
  <si>
    <t>事業実施期間</t>
    <rPh sb="0" eb="2">
      <t>ジギョウ</t>
    </rPh>
    <rPh sb="2" eb="4">
      <t>ジッシ</t>
    </rPh>
    <rPh sb="4" eb="6">
      <t>キカン</t>
    </rPh>
    <phoneticPr fontId="7"/>
  </si>
  <si>
    <t>令和４年１０月　～　令和５年３月</t>
    <phoneticPr fontId="26"/>
  </si>
  <si>
    <t>（３）賃金改善等見込総額</t>
    <rPh sb="3" eb="5">
      <t>チンギン</t>
    </rPh>
    <rPh sb="5" eb="7">
      <t>カイゼン</t>
    </rPh>
    <rPh sb="7" eb="8">
      <t>トウ</t>
    </rPh>
    <rPh sb="8" eb="10">
      <t>ミコ</t>
    </rPh>
    <rPh sb="10" eb="12">
      <t>ソウガク</t>
    </rPh>
    <phoneticPr fontId="7"/>
  </si>
  <si>
    <t xml:space="preserve">①
</t>
    <phoneticPr fontId="7"/>
  </si>
  <si>
    <t>②賃金改善実績総額（別添１の「加算Ⅲによる賃金改善額」の総額）</t>
    <rPh sb="5" eb="7">
      <t>ジッセキ</t>
    </rPh>
    <phoneticPr fontId="7"/>
  </si>
  <si>
    <t>④③のうち、加算前年度の加算残額に係る支払賃金</t>
    <phoneticPr fontId="7"/>
  </si>
  <si>
    <t>⑨事業主負担増加相当総額</t>
    <rPh sb="8" eb="10">
      <t>ソウトウ</t>
    </rPh>
    <rPh sb="10" eb="11">
      <t>ソウ</t>
    </rPh>
    <phoneticPr fontId="7"/>
  </si>
  <si>
    <t xml:space="preserve">⑩
</t>
    <phoneticPr fontId="26"/>
  </si>
  <si>
    <r>
      <t xml:space="preserve">令和４年10月以降の賃金水準が、令和４年９月までの賃金水準を下回っていないこと。
</t>
    </r>
    <r>
      <rPr>
        <sz val="10"/>
        <rFont val="HGｺﾞｼｯｸM"/>
        <family val="3"/>
        <charset val="128"/>
      </rPr>
      <t>※保育士・幼稚園教諭等処遇改善臨時特例事業を実施した施設・事業所のみ記入</t>
    </r>
    <rPh sb="0" eb="2">
      <t>レイワ</t>
    </rPh>
    <rPh sb="3" eb="4">
      <t>ネン</t>
    </rPh>
    <rPh sb="6" eb="7">
      <t>ガツ</t>
    </rPh>
    <rPh sb="7" eb="9">
      <t>イコウ</t>
    </rPh>
    <rPh sb="10" eb="12">
      <t>チンギン</t>
    </rPh>
    <rPh sb="12" eb="14">
      <t>スイジュン</t>
    </rPh>
    <rPh sb="16" eb="18">
      <t>レイワ</t>
    </rPh>
    <rPh sb="19" eb="20">
      <t>ネン</t>
    </rPh>
    <rPh sb="21" eb="22">
      <t>ガツ</t>
    </rPh>
    <rPh sb="25" eb="27">
      <t>チンギン</t>
    </rPh>
    <rPh sb="27" eb="29">
      <t>スイジュン</t>
    </rPh>
    <rPh sb="30" eb="32">
      <t>シタマワ</t>
    </rPh>
    <rPh sb="42" eb="45">
      <t>ホイクシ</t>
    </rPh>
    <rPh sb="46" eb="49">
      <t>ヨウチエン</t>
    </rPh>
    <rPh sb="49" eb="51">
      <t>キョウユ</t>
    </rPh>
    <rPh sb="51" eb="52">
      <t>トウ</t>
    </rPh>
    <rPh sb="52" eb="54">
      <t>ショグウ</t>
    </rPh>
    <rPh sb="54" eb="56">
      <t>カイゼン</t>
    </rPh>
    <rPh sb="56" eb="58">
      <t>リンジ</t>
    </rPh>
    <rPh sb="58" eb="60">
      <t>トクレイ</t>
    </rPh>
    <rPh sb="60" eb="62">
      <t>ジギョウ</t>
    </rPh>
    <rPh sb="63" eb="65">
      <t>ジッシ</t>
    </rPh>
    <rPh sb="67" eb="69">
      <t>シセツ</t>
    </rPh>
    <rPh sb="70" eb="73">
      <t>ジギョウショ</t>
    </rPh>
    <rPh sb="75" eb="77">
      <t>キニュウ</t>
    </rPh>
    <phoneticPr fontId="26"/>
  </si>
  <si>
    <t>（４）他施設への配分等について</t>
    <rPh sb="3" eb="4">
      <t>ホカ</t>
    </rPh>
    <rPh sb="4" eb="6">
      <t>シセツ</t>
    </rPh>
    <rPh sb="8" eb="10">
      <t>ハイブン</t>
    </rPh>
    <rPh sb="10" eb="11">
      <t>トウ</t>
    </rPh>
    <phoneticPr fontId="26"/>
  </si>
  <si>
    <t>拠出額</t>
    <rPh sb="0" eb="2">
      <t>キョシュツ</t>
    </rPh>
    <rPh sb="2" eb="3">
      <t>ガク</t>
    </rPh>
    <phoneticPr fontId="26"/>
  </si>
  <si>
    <t>受入額</t>
    <rPh sb="0" eb="1">
      <t>ウ</t>
    </rPh>
    <rPh sb="1" eb="2">
      <t>イ</t>
    </rPh>
    <phoneticPr fontId="26"/>
  </si>
  <si>
    <t>加算実績額に要した費用の総額との差額（千円未満の端数は切り捨て）
※以下により算出すること。
（２）①－別添１の「加算Ⅲによる賃金改善額」の総額欄の金額</t>
    <rPh sb="0" eb="2">
      <t>カサン</t>
    </rPh>
    <rPh sb="2" eb="5">
      <t>ジッセキガク</t>
    </rPh>
    <rPh sb="6" eb="7">
      <t>ヨウ</t>
    </rPh>
    <rPh sb="9" eb="11">
      <t>ヒヨウ</t>
    </rPh>
    <rPh sb="12" eb="14">
      <t>ソウガク</t>
    </rPh>
    <rPh sb="16" eb="18">
      <t>サガク</t>
    </rPh>
    <rPh sb="34" eb="36">
      <t>イカ</t>
    </rPh>
    <rPh sb="39" eb="41">
      <t>サンシュツ</t>
    </rPh>
    <rPh sb="52" eb="54">
      <t>ベッテン</t>
    </rPh>
    <rPh sb="70" eb="72">
      <t>ソウガク</t>
    </rPh>
    <rPh sb="72" eb="73">
      <t>ラン</t>
    </rPh>
    <rPh sb="74" eb="76">
      <t>キンガク</t>
    </rPh>
    <phoneticPr fontId="7"/>
  </si>
  <si>
    <t>具体的な支払い方法</t>
    <rPh sb="0" eb="3">
      <t>グタイテキ</t>
    </rPh>
    <rPh sb="4" eb="6">
      <t>シハラ</t>
    </rPh>
    <rPh sb="7" eb="9">
      <t>ホウホウ</t>
    </rPh>
    <phoneticPr fontId="7"/>
  </si>
  <si>
    <t>※</t>
    <phoneticPr fontId="7"/>
  </si>
  <si>
    <t>賃金改善前後の賃金を定める規定等、必要な書類を添付すること。</t>
    <rPh sb="0" eb="2">
      <t>チンギン</t>
    </rPh>
    <rPh sb="2" eb="4">
      <t>カイゼン</t>
    </rPh>
    <rPh sb="4" eb="6">
      <t>ゼンゴ</t>
    </rPh>
    <rPh sb="7" eb="9">
      <t>チンギン</t>
    </rPh>
    <rPh sb="10" eb="11">
      <t>サダ</t>
    </rPh>
    <rPh sb="13" eb="15">
      <t>キテイ</t>
    </rPh>
    <rPh sb="15" eb="16">
      <t>トウ</t>
    </rPh>
    <rPh sb="17" eb="19">
      <t>ヒツヨウ</t>
    </rPh>
    <rPh sb="20" eb="22">
      <t>ショルイ</t>
    </rPh>
    <rPh sb="23" eb="25">
      <t>テンプ</t>
    </rPh>
    <phoneticPr fontId="7"/>
  </si>
  <si>
    <t>令和　年</t>
    <rPh sb="0" eb="2">
      <t>レイワ</t>
    </rPh>
    <rPh sb="3" eb="4">
      <t>ネン</t>
    </rPh>
    <phoneticPr fontId="7"/>
  </si>
  <si>
    <t>月</t>
    <rPh sb="0" eb="1">
      <t>ガツ</t>
    </rPh>
    <phoneticPr fontId="7"/>
  </si>
  <si>
    <t>日</t>
    <rPh sb="0" eb="1">
      <t>ニチ</t>
    </rPh>
    <phoneticPr fontId="7"/>
  </si>
  <si>
    <t>別紙様式10別添１</t>
    <rPh sb="0" eb="2">
      <t>ベッシ</t>
    </rPh>
    <rPh sb="2" eb="4">
      <t>ヨウシキ</t>
    </rPh>
    <rPh sb="6" eb="8">
      <t>ベッテン</t>
    </rPh>
    <phoneticPr fontId="7"/>
  </si>
  <si>
    <t>施設・事業所名</t>
    <phoneticPr fontId="7"/>
  </si>
  <si>
    <t>No</t>
    <phoneticPr fontId="7"/>
  </si>
  <si>
    <t>職員名</t>
    <phoneticPr fontId="7"/>
  </si>
  <si>
    <t>加算Ⅲによる賃金改善額　※4</t>
    <rPh sb="0" eb="2">
      <t>カサン</t>
    </rPh>
    <rPh sb="6" eb="8">
      <t>チンギン</t>
    </rPh>
    <rPh sb="8" eb="10">
      <t>カイゼン</t>
    </rPh>
    <rPh sb="10" eb="11">
      <t>ガク</t>
    </rPh>
    <phoneticPr fontId="7"/>
  </si>
  <si>
    <t>賃金改善に伴い増加する法定福利費等の事業主負担分　※5</t>
    <phoneticPr fontId="7"/>
  </si>
  <si>
    <t>賃金改善月額※6</t>
    <rPh sb="0" eb="2">
      <t>チンギン</t>
    </rPh>
    <rPh sb="2" eb="4">
      <t>カイゼン</t>
    </rPh>
    <rPh sb="4" eb="6">
      <t>ゲツガク</t>
    </rPh>
    <phoneticPr fontId="7"/>
  </si>
  <si>
    <t>備考　※7</t>
    <rPh sb="0" eb="2">
      <t>ビコウ</t>
    </rPh>
    <phoneticPr fontId="7"/>
  </si>
  <si>
    <t>加算による賃金改善のうち、基本給及び決まって毎月支払う手当によるものの割合※8</t>
    <rPh sb="0" eb="2">
      <t>カサン</t>
    </rPh>
    <rPh sb="5" eb="7">
      <t>チンギン</t>
    </rPh>
    <rPh sb="7" eb="9">
      <t>カイゼン</t>
    </rPh>
    <rPh sb="13" eb="16">
      <t>キホンキュウ</t>
    </rPh>
    <rPh sb="16" eb="17">
      <t>オヨ</t>
    </rPh>
    <rPh sb="18" eb="19">
      <t>キ</t>
    </rPh>
    <rPh sb="22" eb="24">
      <t>マイツキ</t>
    </rPh>
    <rPh sb="24" eb="26">
      <t>シハラ</t>
    </rPh>
    <rPh sb="27" eb="29">
      <t>テアテ</t>
    </rPh>
    <rPh sb="35" eb="37">
      <t>ワリアイ</t>
    </rPh>
    <phoneticPr fontId="26"/>
  </si>
  <si>
    <t>（Ａ）≧（Ｂ）の確認↓</t>
    <phoneticPr fontId="26"/>
  </si>
  <si>
    <t>処遇改善等加算Ⅲの加算額（Ｂ）</t>
    <rPh sb="0" eb="8">
      <t>ショグウカイゼントウカサン３</t>
    </rPh>
    <rPh sb="9" eb="12">
      <t>カサンガク</t>
    </rPh>
    <phoneticPr fontId="26"/>
  </si>
  <si>
    <t>「常勤」とは、原則として施設で定めた勤務時間（所定労働時間）の全てを勤務する者、又は１日６時間以上かつ20日以上勤務している者をいい、「非常勤」とは常勤以外の者をいう。</t>
    <phoneticPr fontId="7"/>
  </si>
  <si>
    <t>常勤換算値について、常勤の者については1.0とし、非常勤の者については、以下の算式によって得た値を記入すること。
〔算式〕
　常勤以外の職員の１か月の勤務時間数の合計÷各施設・事業所の就業規則等で定めた常勤職員の１か月の勤務時間数＝常勤換算値</t>
    <rPh sb="0" eb="2">
      <t>ジョウキン</t>
    </rPh>
    <rPh sb="2" eb="4">
      <t>カンサン</t>
    </rPh>
    <rPh sb="4" eb="5">
      <t>チ</t>
    </rPh>
    <rPh sb="10" eb="12">
      <t>ジョウキン</t>
    </rPh>
    <rPh sb="13" eb="14">
      <t>モノ</t>
    </rPh>
    <rPh sb="25" eb="28">
      <t>ヒジョウキン</t>
    </rPh>
    <rPh sb="29" eb="30">
      <t>モノ</t>
    </rPh>
    <rPh sb="36" eb="38">
      <t>イカ</t>
    </rPh>
    <rPh sb="39" eb="41">
      <t>サンシキ</t>
    </rPh>
    <rPh sb="45" eb="46">
      <t>エ</t>
    </rPh>
    <rPh sb="47" eb="48">
      <t>アタイ</t>
    </rPh>
    <rPh sb="49" eb="51">
      <t>キニュウ</t>
    </rPh>
    <phoneticPr fontId="7"/>
  </si>
  <si>
    <t>※4</t>
    <phoneticPr fontId="7"/>
  </si>
  <si>
    <t>賃金改善に伴い増加する法定福利費等の事業主負担分については以下の算式により算定することを標準とする。
〔算式〕
加算前年度における法定福利費等の事業主負担分の総額÷加算前年度における賃金の総額×賃金改善額</t>
    <rPh sb="29" eb="31">
      <t>イカ</t>
    </rPh>
    <rPh sb="32" eb="34">
      <t>サンシキ</t>
    </rPh>
    <rPh sb="37" eb="39">
      <t>サンテイ</t>
    </rPh>
    <rPh sb="44" eb="46">
      <t>ヒョウジュン</t>
    </rPh>
    <rPh sb="52" eb="54">
      <t>サンシキ</t>
    </rPh>
    <rPh sb="59" eb="61">
      <t>ネンド</t>
    </rPh>
    <rPh sb="65" eb="67">
      <t>ホウテイ</t>
    </rPh>
    <rPh sb="67" eb="69">
      <t>フクリ</t>
    </rPh>
    <rPh sb="70" eb="71">
      <t>トウ</t>
    </rPh>
    <rPh sb="72" eb="75">
      <t>ジギョウヌシ</t>
    </rPh>
    <rPh sb="75" eb="77">
      <t>フタン</t>
    </rPh>
    <rPh sb="77" eb="78">
      <t>ブン</t>
    </rPh>
    <rPh sb="79" eb="81">
      <t>ソウガク</t>
    </rPh>
    <rPh sb="82" eb="84">
      <t>カサン</t>
    </rPh>
    <rPh sb="85" eb="87">
      <t>ネンド</t>
    </rPh>
    <rPh sb="91" eb="93">
      <t>チンギン</t>
    </rPh>
    <rPh sb="94" eb="96">
      <t>ソウガク</t>
    </rPh>
    <rPh sb="97" eb="99">
      <t>チンギン</t>
    </rPh>
    <rPh sb="99" eb="101">
      <t>カイゼン</t>
    </rPh>
    <rPh sb="101" eb="102">
      <t>ガク</t>
    </rPh>
    <phoneticPr fontId="7"/>
  </si>
  <si>
    <t>※6</t>
    <phoneticPr fontId="7"/>
  </si>
  <si>
    <t>職員ごとの賃金改善月額について以下の算式によって得た金額を記入すること。
〔算式〕
当該年における賃金改善額÷賃金改善実施期間÷常勤換算値＝賃金改善月額</t>
    <rPh sb="0" eb="2">
      <t>ショクイン</t>
    </rPh>
    <rPh sb="5" eb="7">
      <t>チンギン</t>
    </rPh>
    <rPh sb="7" eb="9">
      <t>カイゼン</t>
    </rPh>
    <rPh sb="9" eb="11">
      <t>ゲツガク</t>
    </rPh>
    <rPh sb="15" eb="17">
      <t>イカ</t>
    </rPh>
    <rPh sb="18" eb="20">
      <t>サンシキ</t>
    </rPh>
    <rPh sb="24" eb="25">
      <t>エ</t>
    </rPh>
    <rPh sb="26" eb="28">
      <t>キンガク</t>
    </rPh>
    <rPh sb="29" eb="31">
      <t>キニュウ</t>
    </rPh>
    <rPh sb="38" eb="40">
      <t>サンシキ</t>
    </rPh>
    <rPh sb="42" eb="44">
      <t>トウガイ</t>
    </rPh>
    <rPh sb="44" eb="45">
      <t>ネン</t>
    </rPh>
    <rPh sb="49" eb="51">
      <t>チンギン</t>
    </rPh>
    <rPh sb="51" eb="53">
      <t>カイゼン</t>
    </rPh>
    <rPh sb="53" eb="54">
      <t>ガク</t>
    </rPh>
    <rPh sb="55" eb="57">
      <t>チンギン</t>
    </rPh>
    <rPh sb="57" eb="59">
      <t>カイゼン</t>
    </rPh>
    <rPh sb="59" eb="61">
      <t>ジッシ</t>
    </rPh>
    <rPh sb="61" eb="63">
      <t>キカン</t>
    </rPh>
    <rPh sb="64" eb="66">
      <t>ジョウキン</t>
    </rPh>
    <rPh sb="66" eb="68">
      <t>カンサン</t>
    </rPh>
    <rPh sb="68" eb="69">
      <t>チ</t>
    </rPh>
    <rPh sb="70" eb="72">
      <t>チンギン</t>
    </rPh>
    <rPh sb="72" eb="74">
      <t>カイゼン</t>
    </rPh>
    <phoneticPr fontId="7"/>
  </si>
  <si>
    <t>※7</t>
    <phoneticPr fontId="7"/>
  </si>
  <si>
    <t>※8</t>
    <phoneticPr fontId="26"/>
  </si>
  <si>
    <t>「加算Ⅲによる賃金改善額」に占める「基本給及び決まって毎月支払う手当による金額」の割合が３分の２以上であることが必要。法定福利費等の事業主負担額を除く。</t>
    <rPh sb="1" eb="3">
      <t>カサン</t>
    </rPh>
    <rPh sb="14" eb="15">
      <t>シ</t>
    </rPh>
    <rPh sb="41" eb="43">
      <t>ワリアイ</t>
    </rPh>
    <rPh sb="44" eb="46">
      <t>サンブン</t>
    </rPh>
    <rPh sb="48" eb="50">
      <t>イジョウ</t>
    </rPh>
    <rPh sb="56" eb="58">
      <t>ヒツヨウ</t>
    </rPh>
    <phoneticPr fontId="26"/>
  </si>
  <si>
    <t>別紙様式10別添２</t>
    <rPh sb="0" eb="2">
      <t>ベッシ</t>
    </rPh>
    <rPh sb="2" eb="4">
      <t>ヨウシキ</t>
    </rPh>
    <rPh sb="6" eb="8">
      <t>ベッテン</t>
    </rPh>
    <phoneticPr fontId="7"/>
  </si>
  <si>
    <t>施設・事業所名</t>
    <phoneticPr fontId="7"/>
  </si>
  <si>
    <t>※</t>
    <phoneticPr fontId="7"/>
  </si>
  <si>
    <t>在籍月数
※9</t>
    <rPh sb="0" eb="2">
      <t>ザイセキ</t>
    </rPh>
    <rPh sb="2" eb="4">
      <t>ツキスウ</t>
    </rPh>
    <phoneticPr fontId="7"/>
  </si>
  <si>
    <t>※9</t>
  </si>
  <si>
    <t>令和4年10月～令和5年3月までの期間のうち、在籍していた月数を入力すること。全期間在籍している場合は「６」となる。</t>
    <rPh sb="0" eb="2">
      <t>レイワ</t>
    </rPh>
    <rPh sb="3" eb="4">
      <t>ネン</t>
    </rPh>
    <rPh sb="6" eb="7">
      <t>ガツ</t>
    </rPh>
    <rPh sb="8" eb="10">
      <t>レイワ</t>
    </rPh>
    <rPh sb="11" eb="12">
      <t>ネン</t>
    </rPh>
    <rPh sb="13" eb="14">
      <t>ガツ</t>
    </rPh>
    <rPh sb="17" eb="19">
      <t>キカン</t>
    </rPh>
    <rPh sb="23" eb="25">
      <t>ザイセキ</t>
    </rPh>
    <rPh sb="29" eb="31">
      <t>ツキスウ</t>
    </rPh>
    <rPh sb="32" eb="34">
      <t>ニュウリョク</t>
    </rPh>
    <rPh sb="39" eb="42">
      <t>ゼンキカン</t>
    </rPh>
    <rPh sb="42" eb="44">
      <t>ザイセキ</t>
    </rPh>
    <rPh sb="48" eb="50">
      <t>バアイ</t>
    </rPh>
    <phoneticPr fontId="26"/>
  </si>
  <si>
    <t>記載例小規模保育園</t>
    <rPh sb="0" eb="2">
      <t>キサイ</t>
    </rPh>
    <rPh sb="2" eb="3">
      <t>レイ</t>
    </rPh>
    <rPh sb="3" eb="4">
      <t>ショウ</t>
    </rPh>
    <rPh sb="4" eb="6">
      <t>キボ</t>
    </rPh>
    <rPh sb="6" eb="9">
      <t>ホイクエン</t>
    </rPh>
    <phoneticPr fontId="25"/>
  </si>
  <si>
    <t>小規模保育事業所Ａ型</t>
  </si>
  <si>
    <t>社会福祉法人　記載例福祉会</t>
    <rPh sb="0" eb="2">
      <t>シャカイ</t>
    </rPh>
    <rPh sb="2" eb="4">
      <t>フクシ</t>
    </rPh>
    <rPh sb="4" eb="6">
      <t>ホウジン</t>
    </rPh>
    <rPh sb="7" eb="9">
      <t>キサイ</t>
    </rPh>
    <rPh sb="9" eb="10">
      <t>レイ</t>
    </rPh>
    <rPh sb="10" eb="12">
      <t>フクシ</t>
    </rPh>
    <rPh sb="12" eb="13">
      <t>カイ</t>
    </rPh>
    <phoneticPr fontId="25"/>
  </si>
  <si>
    <t>理事長　三木　太郎</t>
    <rPh sb="0" eb="3">
      <t>リジチョウ</t>
    </rPh>
    <rPh sb="4" eb="6">
      <t>ミキ</t>
    </rPh>
    <rPh sb="7" eb="9">
      <t>タロウ</t>
    </rPh>
    <phoneticPr fontId="25"/>
  </si>
  <si>
    <t>適</t>
  </si>
  <si>
    <t>％</t>
    <phoneticPr fontId="7"/>
  </si>
  <si>
    <t>a</t>
    <phoneticPr fontId="7"/>
  </si>
  <si>
    <t>園長</t>
    <rPh sb="0" eb="2">
      <t>エンチョウ</t>
    </rPh>
    <phoneticPr fontId="7"/>
  </si>
  <si>
    <t>b</t>
    <phoneticPr fontId="7"/>
  </si>
  <si>
    <t>主任保育士</t>
    <rPh sb="0" eb="2">
      <t>シュニン</t>
    </rPh>
    <rPh sb="2" eb="4">
      <t>ホイク</t>
    </rPh>
    <rPh sb="4" eb="5">
      <t>シ</t>
    </rPh>
    <phoneticPr fontId="7"/>
  </si>
  <si>
    <t>c</t>
    <phoneticPr fontId="7"/>
  </si>
  <si>
    <t>副主任保育士</t>
    <rPh sb="0" eb="3">
      <t>フクシュニン</t>
    </rPh>
    <rPh sb="3" eb="5">
      <t>ホイク</t>
    </rPh>
    <rPh sb="5" eb="6">
      <t>シ</t>
    </rPh>
    <phoneticPr fontId="7"/>
  </si>
  <si>
    <t>d</t>
    <phoneticPr fontId="7"/>
  </si>
  <si>
    <t>保育教諭</t>
    <rPh sb="0" eb="2">
      <t>ホイク</t>
    </rPh>
    <rPh sb="2" eb="4">
      <t>キョウユ</t>
    </rPh>
    <phoneticPr fontId="7"/>
  </si>
  <si>
    <t>e</t>
    <phoneticPr fontId="7"/>
  </si>
  <si>
    <t>B</t>
  </si>
  <si>
    <t>〇</t>
  </si>
  <si>
    <t>常勤</t>
  </si>
  <si>
    <t>b</t>
    <phoneticPr fontId="7"/>
  </si>
  <si>
    <t>c</t>
    <phoneticPr fontId="7"/>
  </si>
  <si>
    <t>d</t>
    <phoneticPr fontId="7"/>
  </si>
  <si>
    <t>保育士</t>
    <rPh sb="0" eb="2">
      <t>ホイク</t>
    </rPh>
    <rPh sb="2" eb="3">
      <t>シ</t>
    </rPh>
    <phoneticPr fontId="7"/>
  </si>
  <si>
    <t>e</t>
    <phoneticPr fontId="7"/>
  </si>
  <si>
    <t>f</t>
    <phoneticPr fontId="7"/>
  </si>
  <si>
    <t>非常勤</t>
  </si>
  <si>
    <t>g</t>
    <phoneticPr fontId="7"/>
  </si>
  <si>
    <t>h</t>
    <phoneticPr fontId="7"/>
  </si>
  <si>
    <t>i</t>
    <phoneticPr fontId="7"/>
  </si>
  <si>
    <t>保育補助</t>
    <rPh sb="0" eb="2">
      <t>ホイク</t>
    </rPh>
    <rPh sb="2" eb="4">
      <t>ホジョ</t>
    </rPh>
    <phoneticPr fontId="7"/>
  </si>
  <si>
    <t>j</t>
    <phoneticPr fontId="7"/>
  </si>
  <si>
    <t>k</t>
    <phoneticPr fontId="7"/>
  </si>
  <si>
    <t>l</t>
    <phoneticPr fontId="7"/>
  </si>
  <si>
    <t>m</t>
    <phoneticPr fontId="7"/>
  </si>
  <si>
    <t>調理師</t>
    <rPh sb="0" eb="3">
      <t>チョウリシ</t>
    </rPh>
    <phoneticPr fontId="7"/>
  </si>
  <si>
    <t>n</t>
    <phoneticPr fontId="7"/>
  </si>
  <si>
    <t>事務職員</t>
    <rPh sb="0" eb="2">
      <t>ジム</t>
    </rPh>
    <rPh sb="2" eb="4">
      <t>ショクイン</t>
    </rPh>
    <phoneticPr fontId="7"/>
  </si>
  <si>
    <t>o</t>
    <phoneticPr fontId="7"/>
  </si>
  <si>
    <t>用務員</t>
    <rPh sb="0" eb="3">
      <t>ヨウムイン</t>
    </rPh>
    <phoneticPr fontId="7"/>
  </si>
  <si>
    <t>p</t>
    <phoneticPr fontId="7"/>
  </si>
  <si>
    <t>看護師</t>
    <rPh sb="0" eb="3">
      <t>カンゴシ</t>
    </rPh>
    <phoneticPr fontId="7"/>
  </si>
  <si>
    <t>c</t>
    <phoneticPr fontId="7"/>
  </si>
  <si>
    <t>×</t>
    <phoneticPr fontId="7"/>
  </si>
  <si>
    <t>b</t>
    <phoneticPr fontId="7"/>
  </si>
  <si>
    <t>×</t>
    <phoneticPr fontId="7"/>
  </si>
  <si>
    <t>d</t>
    <phoneticPr fontId="7"/>
  </si>
  <si>
    <t>e f</t>
    <phoneticPr fontId="7"/>
  </si>
  <si>
    <t>乳児保育リーダー</t>
    <rPh sb="0" eb="4">
      <t>ニュウジホイク</t>
    </rPh>
    <phoneticPr fontId="7"/>
  </si>
  <si>
    <t>×</t>
    <phoneticPr fontId="7"/>
  </si>
  <si>
    <t>g</t>
    <phoneticPr fontId="7"/>
  </si>
  <si>
    <t>障がい児保育リーダー</t>
    <rPh sb="0" eb="1">
      <t>ショウ</t>
    </rPh>
    <rPh sb="3" eb="6">
      <t>ジホイク</t>
    </rPh>
    <phoneticPr fontId="7"/>
  </si>
  <si>
    <t>k l</t>
    <phoneticPr fontId="7"/>
  </si>
  <si>
    <t>保護者支援・子育て支援リーダー</t>
    <rPh sb="0" eb="3">
      <t>ホゴシャ</t>
    </rPh>
    <rPh sb="3" eb="5">
      <t>シエン</t>
    </rPh>
    <rPh sb="6" eb="8">
      <t>コソダ</t>
    </rPh>
    <rPh sb="9" eb="11">
      <t>シエン</t>
    </rPh>
    <phoneticPr fontId="7"/>
  </si>
  <si>
    <t>保健衛生・安全対策リーダー</t>
    <rPh sb="0" eb="2">
      <t>ホケン</t>
    </rPh>
    <rPh sb="2" eb="4">
      <t>エイセイ</t>
    </rPh>
    <rPh sb="5" eb="7">
      <t>アンゼン</t>
    </rPh>
    <rPh sb="7" eb="9">
      <t>タイサク</t>
    </rPh>
    <phoneticPr fontId="7"/>
  </si>
  <si>
    <t>×</t>
    <phoneticPr fontId="7"/>
  </si>
  <si>
    <t>月20日6時間勤務（常勤）</t>
    <rPh sb="0" eb="1">
      <t>ツキ</t>
    </rPh>
    <rPh sb="3" eb="4">
      <t>ヒ</t>
    </rPh>
    <rPh sb="5" eb="7">
      <t>ジカン</t>
    </rPh>
    <rPh sb="7" eb="9">
      <t>キンム</t>
    </rPh>
    <rPh sb="10" eb="12">
      <t>ジョウキン</t>
    </rPh>
    <phoneticPr fontId="7"/>
  </si>
  <si>
    <t>平均年齢別児童数計算表（地域型保育事業所）</t>
    <rPh sb="0" eb="2">
      <t>ヘイキン</t>
    </rPh>
    <rPh sb="2" eb="5">
      <t>ネンレイベツ</t>
    </rPh>
    <rPh sb="5" eb="8">
      <t>ジドウスウ</t>
    </rPh>
    <rPh sb="8" eb="11">
      <t>ケイサンヒョウ</t>
    </rPh>
    <rPh sb="12" eb="15">
      <t>チイキガタ</t>
    </rPh>
    <rPh sb="15" eb="17">
      <t>ホイク</t>
    </rPh>
    <rPh sb="17" eb="20">
      <t>ジギョウショ</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</si>
</sst>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76" formatCode="0_ "/>
    <numFmt numFmtId="177" formatCode="#,###"/>
    <numFmt numFmtId="178" formatCode="0.0_ "/>
    <numFmt numFmtId="179" formatCode="#,##0;&quot;▲ &quot;#,##0"/>
    <numFmt numFmtId="180" formatCode="#,##0_ ;[Red]\-#,##0\ "/>
    <numFmt numFmtId="181" formatCode="#\ ?/100"/>
    <numFmt numFmtId="182" formatCode="[$-411]ggge&quot;年&quot;m&quot;月&quot;d&quot;日&quot;;@"/>
    <numFmt numFmtId="183" formatCode="#,##0_);[Red]\(#,##0\)"/>
    <numFmt numFmtId="184" formatCode="&quot;Ver &quot;0.00"/>
    <numFmt numFmtId="185" formatCode="0.00_ "/>
    <numFmt numFmtId="186" formatCode="0.0%"/>
    <numFmt numFmtId="187" formatCode="0&quot;人&quot;"/>
    <numFmt numFmtId="188" formatCode="#,##0&quot;月&quot;\ "/>
    <numFmt numFmtId="189" formatCode="#,##0&quot;人&quot;\ "/>
    <numFmt numFmtId="190" formatCode="#,##0.0&quot;人&quot;\ "/>
    <numFmt numFmtId="191" formatCode="0_);[Red]\(0\)"/>
    <numFmt numFmtId="192" formatCode="0.0_);[Red]\(0.0\)"/>
    <numFmt numFmtId="193" formatCode="0.00_);[Red]\(0.00\)"/>
    <numFmt numFmtId="194" formatCode="0.000_);[Red]\(0.000\)"/>
    <numFmt numFmtId="195" formatCode="0.0_ ;[Red]\-0.0\ "/>
    <numFmt numFmtId="196" formatCode="#,##0&quot;円&quot;"/>
    <numFmt numFmtId="197" formatCode="0.0"/>
  </numFmts>
  <fonts count="1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2"/>
      <color theme="1"/>
      <name val="HGｺﾞｼｯｸM"/>
      <family val="3"/>
      <charset val="128"/>
    </font>
    <font>
      <b/>
      <sz val="12"/>
      <name val="HGｺﾞｼｯｸM"/>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b/>
      <sz val="9"/>
      <color indexed="81"/>
      <name val="ＭＳ Ｐゴシック"/>
      <family val="3"/>
      <charset val="128"/>
    </font>
    <font>
      <sz val="12"/>
      <name val="ＭＳ Ｐゴシック"/>
      <family val="3"/>
      <charset val="128"/>
    </font>
    <font>
      <b/>
      <sz val="11"/>
      <name val="HGｺﾞｼｯｸM"/>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vertAlign val="superscript"/>
      <sz val="11"/>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4"/>
      <name val="ＭＳ Ｐゴシック"/>
      <family val="3"/>
      <charset val="128"/>
      <scheme val="major"/>
    </font>
    <font>
      <sz val="12"/>
      <name val="ＭＳ Ｐ明朝"/>
      <family val="1"/>
      <charset val="128"/>
    </font>
    <font>
      <sz val="12"/>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color indexed="81"/>
      <name val="MS P ゴシック"/>
      <family val="3"/>
      <charset val="128"/>
    </font>
    <font>
      <sz val="10"/>
      <color indexed="10"/>
      <name val="MS P ゴシック"/>
      <family val="3"/>
      <charset val="128"/>
    </font>
    <font>
      <sz val="9"/>
      <color indexed="81"/>
      <name val="MS P ゴシック"/>
      <family val="3"/>
      <charset val="128"/>
    </font>
    <font>
      <sz val="9"/>
      <color indexed="10"/>
      <name val="MS P ゴシック"/>
      <family val="3"/>
      <charset val="128"/>
    </font>
    <font>
      <sz val="16"/>
      <name val="HGｺﾞｼｯｸE"/>
      <family val="3"/>
      <charset val="128"/>
    </font>
    <font>
      <sz val="14"/>
      <name val="ＭＳ Ｐゴシック"/>
      <family val="3"/>
      <charset val="128"/>
    </font>
    <font>
      <sz val="22"/>
      <name val="ＭＳ Ｐゴシック"/>
      <family val="3"/>
      <charset val="128"/>
    </font>
    <font>
      <sz val="16"/>
      <name val="ＭＳ Ｐゴシック"/>
      <family val="3"/>
      <charset val="128"/>
    </font>
    <font>
      <b/>
      <sz val="14"/>
      <name val="ＭＳ ゴシック"/>
      <family val="3"/>
      <charset val="128"/>
    </font>
    <font>
      <b/>
      <sz val="13"/>
      <name val="HGｺﾞｼｯｸM"/>
      <family val="3"/>
      <charset val="128"/>
    </font>
    <font>
      <vertAlign val="superscript"/>
      <sz val="10"/>
      <name val="HGｺﾞｼｯｸM"/>
      <family val="3"/>
      <charset val="128"/>
    </font>
    <font>
      <vertAlign val="superscript"/>
      <sz val="12"/>
      <name val="HGｺﾞｼｯｸM"/>
      <family val="3"/>
      <charset val="128"/>
    </font>
    <font>
      <sz val="10"/>
      <color theme="1"/>
      <name val="HGｺﾞｼｯｸM"/>
      <family val="3"/>
      <charset val="128"/>
    </font>
    <font>
      <sz val="11"/>
      <color theme="1"/>
      <name val="ＭＳ Ｐゴシック"/>
      <family val="3"/>
      <charset val="128"/>
    </font>
    <font>
      <b/>
      <sz val="14"/>
      <color indexed="8"/>
      <name val="ＭＳ Ｐゴシック"/>
      <family val="3"/>
      <charset val="128"/>
    </font>
    <font>
      <sz val="11"/>
      <color theme="1"/>
      <name val="ＭＳ Ｐゴシック"/>
      <family val="3"/>
      <charset val="128"/>
      <scheme val="minor"/>
    </font>
    <font>
      <sz val="9"/>
      <color indexed="8"/>
      <name val="ＭＳ Ｐゴシック"/>
      <family val="3"/>
      <charset val="128"/>
    </font>
    <font>
      <sz val="6"/>
      <name val="ＭＳ Ｐゴシック"/>
      <family val="3"/>
      <charset val="128"/>
      <scheme val="minor"/>
    </font>
    <font>
      <sz val="10"/>
      <color indexed="8"/>
      <name val="ＭＳ Ｐゴシック"/>
      <family val="3"/>
      <charset val="128"/>
    </font>
    <font>
      <sz val="10"/>
      <color theme="1"/>
      <name val="ＭＳ Ｐゴシック"/>
      <family val="3"/>
      <charset val="128"/>
      <scheme val="minor"/>
    </font>
    <font>
      <sz val="8"/>
      <color indexed="8"/>
      <name val="ＭＳ Ｐゴシック"/>
      <family val="3"/>
      <charset val="128"/>
    </font>
    <font>
      <sz val="8"/>
      <color theme="1"/>
      <name val="ＭＳ Ｐゴシック"/>
      <family val="3"/>
      <charset val="128"/>
      <scheme val="minor"/>
    </font>
    <font>
      <b/>
      <sz val="9"/>
      <color indexed="81"/>
      <name val="MS P ゴシック"/>
      <family val="3"/>
      <charset val="128"/>
    </font>
    <font>
      <sz val="14"/>
      <color indexed="8"/>
      <name val="ＭＳ Ｐゴシック"/>
      <family val="3"/>
      <charset val="128"/>
    </font>
    <font>
      <sz val="9"/>
      <name val="ＭＳ Ｐゴシック"/>
      <family val="3"/>
      <charset val="128"/>
    </font>
    <font>
      <b/>
      <sz val="11"/>
      <color indexed="8"/>
      <name val="ＭＳ Ｐゴシック"/>
      <family val="3"/>
      <charset val="128"/>
    </font>
    <font>
      <b/>
      <u/>
      <sz val="12"/>
      <name val="HGｺﾞｼｯｸM"/>
      <family val="3"/>
      <charset val="128"/>
    </font>
    <font>
      <sz val="16"/>
      <name val="ＭＳ Ｐ明朝"/>
      <family val="1"/>
      <charset val="128"/>
    </font>
    <font>
      <sz val="18"/>
      <name val="ＭＳ Ｐ明朝"/>
      <family val="1"/>
      <charset val="128"/>
    </font>
    <font>
      <sz val="16"/>
      <color rgb="FFFF0000"/>
      <name val="ＭＳ Ｐゴシック"/>
      <family val="2"/>
      <charset val="128"/>
      <scheme val="minor"/>
    </font>
    <font>
      <b/>
      <sz val="12"/>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sz val="12"/>
      <color rgb="FFC00000"/>
      <name val="HGｺﾞｼｯｸM"/>
      <family val="3"/>
      <charset val="128"/>
    </font>
    <font>
      <sz val="12"/>
      <name val="Calibri"/>
      <family val="3"/>
    </font>
    <font>
      <b/>
      <sz val="11"/>
      <name val="ＭＳ Ｐゴシック"/>
      <family val="3"/>
      <charset val="128"/>
    </font>
    <font>
      <b/>
      <sz val="12"/>
      <name val="Calibri"/>
      <family val="3"/>
    </font>
    <font>
      <b/>
      <sz val="11"/>
      <color rgb="FFFF0000"/>
      <name val="ＭＳ Ｐゴシック"/>
      <family val="3"/>
      <charset val="128"/>
    </font>
    <font>
      <b/>
      <sz val="24"/>
      <color theme="1"/>
      <name val="ＭＳ Ｐゴシック"/>
      <family val="3"/>
      <charset val="128"/>
      <scheme val="minor"/>
    </font>
    <font>
      <sz val="22"/>
      <color theme="1"/>
      <name val="ＭＳ Ｐゴシック"/>
      <family val="3"/>
      <charset val="128"/>
      <scheme val="minor"/>
    </font>
    <font>
      <sz val="18"/>
      <color theme="1"/>
      <name val="ＭＳ Ｐゴシック"/>
      <family val="3"/>
      <charset val="128"/>
      <scheme val="minor"/>
    </font>
    <font>
      <b/>
      <sz val="20"/>
      <color theme="1"/>
      <name val="ＭＳ Ｐゴシック"/>
      <family val="3"/>
      <charset val="128"/>
      <scheme val="minor"/>
    </font>
    <font>
      <b/>
      <u/>
      <sz val="18"/>
      <color theme="1"/>
      <name val="BIZ UDPゴシック"/>
      <family val="3"/>
      <charset val="128"/>
    </font>
    <font>
      <b/>
      <sz val="14"/>
      <color theme="1"/>
      <name val="ＭＳ Ｐゴシック"/>
      <family val="3"/>
      <charset val="128"/>
      <scheme val="minor"/>
    </font>
    <font>
      <b/>
      <sz val="16"/>
      <color theme="1"/>
      <name val="BIZ UDPゴシック"/>
      <family val="3"/>
      <charset val="128"/>
    </font>
    <font>
      <b/>
      <sz val="16"/>
      <color theme="1"/>
      <name val="ＭＳ Ｐゴシック"/>
      <family val="2"/>
      <charset val="128"/>
      <scheme val="minor"/>
    </font>
    <font>
      <sz val="16"/>
      <color theme="1"/>
      <name val="ＭＳ Ｐゴシック"/>
      <family val="2"/>
      <charset val="128"/>
      <scheme val="minor"/>
    </font>
    <font>
      <b/>
      <sz val="11"/>
      <color theme="1"/>
      <name val="BIZ UDPゴシック"/>
      <family val="3"/>
      <charset val="128"/>
    </font>
    <font>
      <b/>
      <sz val="14"/>
      <color rgb="FFFF0000"/>
      <name val="ＭＳ Ｐゴシック"/>
      <family val="3"/>
      <charset val="128"/>
      <scheme val="minor"/>
    </font>
    <font>
      <b/>
      <sz val="11"/>
      <name val="ＭＳ Ｐゴシック"/>
      <family val="3"/>
      <charset val="128"/>
      <scheme val="minor"/>
    </font>
    <font>
      <sz val="11"/>
      <color theme="1"/>
      <name val="BIZ UDPゴシック"/>
      <family val="3"/>
      <charset val="128"/>
    </font>
    <font>
      <b/>
      <sz val="11"/>
      <color rgb="FFFF0000"/>
      <name val="ＭＳ Ｐゴシック"/>
      <family val="3"/>
      <charset val="128"/>
      <scheme val="minor"/>
    </font>
    <font>
      <sz val="16"/>
      <color theme="1"/>
      <name val="HG丸ｺﾞｼｯｸM-PRO"/>
      <family val="3"/>
      <charset val="128"/>
    </font>
    <font>
      <sz val="14"/>
      <color theme="1"/>
      <name val="HG丸ｺﾞｼｯｸM-PRO"/>
      <family val="3"/>
      <charset val="128"/>
    </font>
    <font>
      <sz val="14"/>
      <color theme="1"/>
      <name val="ＭＳ Ｐゴシック"/>
      <family val="2"/>
      <charset val="128"/>
      <scheme val="minor"/>
    </font>
    <font>
      <sz val="11"/>
      <color theme="1"/>
      <name val="HG丸ｺﾞｼｯｸM-PRO"/>
      <family val="3"/>
      <charset val="128"/>
    </font>
    <font>
      <b/>
      <sz val="12"/>
      <color theme="1"/>
      <name val="HG丸ｺﾞｼｯｸM-PRO"/>
      <family val="3"/>
      <charset val="128"/>
    </font>
    <font>
      <sz val="11"/>
      <color theme="0"/>
      <name val="HG丸ｺﾞｼｯｸM-PRO"/>
      <family val="3"/>
      <charset val="128"/>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6"/>
      <name val="游ゴシック"/>
      <family val="3"/>
      <charset val="128"/>
    </font>
    <font>
      <sz val="11"/>
      <color theme="2" tint="-0.249977111117893"/>
      <name val="HG丸ｺﾞｼｯｸM-PRO"/>
      <family val="3"/>
      <charset val="128"/>
    </font>
    <font>
      <sz val="10"/>
      <name val="HG丸ｺﾞｼｯｸM-PRO"/>
      <family val="3"/>
      <charset val="128"/>
    </font>
    <font>
      <sz val="9"/>
      <color theme="1"/>
      <name val="HG丸ｺﾞｼｯｸM-PRO"/>
      <family val="3"/>
      <charset val="128"/>
    </font>
    <font>
      <sz val="10"/>
      <color theme="1"/>
      <name val="HG丸ｺﾞｼｯｸM-PRO"/>
      <family val="3"/>
      <charset val="128"/>
    </font>
    <font>
      <sz val="11"/>
      <name val="HG丸ｺﾞｼｯｸM-PRO"/>
      <family val="3"/>
      <charset val="128"/>
    </font>
    <font>
      <b/>
      <sz val="12"/>
      <name val="HG丸ｺﾞｼｯｸM-PRO"/>
      <family val="3"/>
      <charset val="128"/>
    </font>
    <font>
      <sz val="12"/>
      <color theme="1"/>
      <name val="HG丸ｺﾞｼｯｸM-PRO"/>
      <family val="3"/>
      <charset val="128"/>
    </font>
    <font>
      <sz val="12"/>
      <color theme="2" tint="-0.249977111117893"/>
      <name val="HG丸ｺﾞｼｯｸM-PRO"/>
      <family val="3"/>
      <charset val="128"/>
    </font>
    <font>
      <b/>
      <sz val="11"/>
      <color theme="1"/>
      <name val="HG丸ｺﾞｼｯｸM-PRO"/>
      <family val="3"/>
      <charset val="128"/>
    </font>
    <font>
      <b/>
      <sz val="11"/>
      <name val="HG丸ｺﾞｼｯｸM-PRO"/>
      <family val="3"/>
      <charset val="128"/>
    </font>
    <font>
      <sz val="12"/>
      <color indexed="81"/>
      <name val="MS P ゴシック"/>
      <family val="3"/>
      <charset val="128"/>
    </font>
    <font>
      <sz val="11"/>
      <name val="ＭＳ ゴシック"/>
      <family val="3"/>
      <charset val="128"/>
    </font>
    <font>
      <sz val="10"/>
      <name val="ＭＳ ゴシック"/>
      <family val="3"/>
      <charset val="128"/>
    </font>
    <font>
      <sz val="14"/>
      <name val="ＭＳ Ｐゴシック"/>
      <family val="3"/>
      <charset val="128"/>
      <scheme val="minor"/>
    </font>
    <font>
      <sz val="12"/>
      <name val="ＭＳ Ｐゴシック"/>
      <family val="2"/>
      <charset val="128"/>
      <scheme val="minor"/>
    </font>
    <font>
      <sz val="11"/>
      <name val="ＭＳ Ｐゴシック"/>
      <family val="2"/>
      <charset val="128"/>
      <scheme val="minor"/>
    </font>
    <font>
      <sz val="16"/>
      <color indexed="81"/>
      <name val="MS P ゴシック"/>
      <family val="3"/>
      <charset val="128"/>
    </font>
    <font>
      <b/>
      <sz val="16"/>
      <name val="HGｺﾞｼｯｸM"/>
      <family val="3"/>
      <charset val="128"/>
    </font>
    <font>
      <sz val="18"/>
      <name val="HGｺﾞｼｯｸM"/>
      <family val="3"/>
      <charset val="128"/>
    </font>
    <font>
      <b/>
      <sz val="18"/>
      <name val="HGｺﾞｼｯｸM"/>
      <family val="3"/>
      <charset val="128"/>
    </font>
    <font>
      <sz val="22"/>
      <name val="HGｺﾞｼｯｸM"/>
      <family val="3"/>
      <charset val="128"/>
    </font>
    <font>
      <sz val="16"/>
      <name val="HGｺﾞｼｯｸM"/>
      <family val="3"/>
      <charset val="128"/>
    </font>
    <font>
      <sz val="18"/>
      <color rgb="FFFF0000"/>
      <name val="HGP創英角ｺﾞｼｯｸUB"/>
      <family val="3"/>
      <charset val="128"/>
    </font>
    <font>
      <sz val="14"/>
      <name val="HGP創英角ｺﾞｼｯｸUB"/>
      <family val="3"/>
      <charset val="128"/>
    </font>
    <font>
      <sz val="11"/>
      <name val="HGP創英角ｺﾞｼｯｸUB"/>
      <family val="3"/>
      <charset val="128"/>
    </font>
    <font>
      <sz val="16"/>
      <color rgb="FFFF0000"/>
      <name val="HGP創英角ｺﾞｼｯｸUB"/>
      <family val="3"/>
      <charset val="128"/>
    </font>
    <font>
      <sz val="11"/>
      <color theme="1"/>
      <name val="HGP創英角ｺﾞｼｯｸUB"/>
      <family val="3"/>
      <charset val="128"/>
    </font>
    <font>
      <sz val="9"/>
      <name val="ＭＳ ゴシック"/>
      <family val="3"/>
      <charset val="128"/>
    </font>
    <font>
      <sz val="18"/>
      <name val="ＭＳ ゴシック"/>
      <family val="3"/>
      <charset val="128"/>
    </font>
  </fonts>
  <fills count="18">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9"/>
        <bgColor indexed="64"/>
      </patternFill>
    </fill>
    <fill>
      <patternFill patternType="solid">
        <fgColor theme="0"/>
        <bgColor indexed="64"/>
      </patternFill>
    </fill>
    <fill>
      <patternFill patternType="solid">
        <fgColor rgb="FFFFFF99"/>
        <bgColor indexed="64"/>
      </patternFill>
    </fill>
    <fill>
      <patternFill patternType="solid">
        <fgColor rgb="FFFFC000"/>
        <bgColor indexed="64"/>
      </patternFill>
    </fill>
    <fill>
      <patternFill patternType="solid">
        <fgColor rgb="FFFFFFCC"/>
        <bgColor indexed="64"/>
      </patternFill>
    </fill>
    <fill>
      <patternFill patternType="solid">
        <fgColor theme="3" tint="0.79998168889431442"/>
        <bgColor indexed="64"/>
      </patternFill>
    </fill>
    <fill>
      <patternFill patternType="solid">
        <fgColor indexed="9"/>
        <bgColor indexed="64"/>
      </patternFill>
    </fill>
    <fill>
      <patternFill patternType="solid">
        <fgColor rgb="FFFDE2CB"/>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C4FEA4"/>
        <bgColor indexed="64"/>
      </patternFill>
    </fill>
    <fill>
      <patternFill patternType="solid">
        <fgColor theme="2"/>
        <bgColor indexed="64"/>
      </patternFill>
    </fill>
  </fills>
  <borders count="232">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thin">
        <color indexed="64"/>
      </right>
      <top/>
      <bottom/>
      <diagonal/>
    </border>
    <border>
      <left style="thin">
        <color indexed="64"/>
      </left>
      <right style="thin">
        <color indexed="64"/>
      </right>
      <top/>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right style="thick">
        <color indexed="64"/>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top style="dotted">
        <color indexed="64"/>
      </top>
      <bottom/>
      <diagonal/>
    </border>
    <border>
      <left/>
      <right style="thin">
        <color indexed="64"/>
      </right>
      <top style="dotted">
        <color indexed="64"/>
      </top>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hair">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hair">
        <color indexed="64"/>
      </left>
      <right style="thin">
        <color indexed="64"/>
      </right>
      <top/>
      <bottom style="medium">
        <color indexed="64"/>
      </bottom>
      <diagonal/>
    </border>
    <border>
      <left/>
      <right style="thick">
        <color indexed="64"/>
      </right>
      <top style="medium">
        <color indexed="64"/>
      </top>
      <bottom style="thin">
        <color indexed="64"/>
      </bottom>
      <diagonal/>
    </border>
    <border>
      <left/>
      <right style="dotted">
        <color indexed="64"/>
      </right>
      <top style="dotted">
        <color indexed="64"/>
      </top>
      <bottom/>
      <diagonal/>
    </border>
    <border>
      <left/>
      <right style="dotted">
        <color indexed="64"/>
      </right>
      <top/>
      <bottom style="dotted">
        <color indexed="64"/>
      </bottom>
      <diagonal/>
    </border>
    <border>
      <left/>
      <right style="medium">
        <color indexed="64"/>
      </right>
      <top style="dotted">
        <color indexed="64"/>
      </top>
      <bottom/>
      <diagonal/>
    </border>
    <border>
      <left/>
      <right style="medium">
        <color indexed="64"/>
      </right>
      <top/>
      <bottom style="dotted">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style="double">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double">
        <color indexed="64"/>
      </left>
      <right/>
      <top style="thin">
        <color indexed="64"/>
      </top>
      <bottom style="thin">
        <color indexed="64"/>
      </bottom>
      <diagonal style="thin">
        <color indexed="64"/>
      </diagonal>
    </border>
    <border>
      <left/>
      <right style="double">
        <color indexed="64"/>
      </right>
      <top style="thin">
        <color indexed="64"/>
      </top>
      <bottom style="thin">
        <color indexed="64"/>
      </bottom>
      <diagonal/>
    </border>
    <border diagonalUp="1">
      <left/>
      <right style="double">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
      <left style="dotted">
        <color indexed="64"/>
      </left>
      <right/>
      <top style="medium">
        <color indexed="64"/>
      </top>
      <bottom style="medium">
        <color indexed="64"/>
      </bottom>
      <diagonal/>
    </border>
    <border>
      <left/>
      <right style="dotted">
        <color indexed="64"/>
      </right>
      <top style="dotted">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diagonalUp="1">
      <left/>
      <right style="double">
        <color indexed="64"/>
      </right>
      <top style="thin">
        <color indexed="64"/>
      </top>
      <bottom/>
      <diagonal style="thin">
        <color indexed="64"/>
      </diagonal>
    </border>
    <border>
      <left/>
      <right style="double">
        <color indexed="64"/>
      </right>
      <top/>
      <bottom style="thin">
        <color indexed="64"/>
      </bottom>
      <diagonal/>
    </border>
    <border>
      <left style="thick">
        <color indexed="64"/>
      </left>
      <right/>
      <top/>
      <bottom style="thick">
        <color indexed="64"/>
      </bottom>
      <diagonal/>
    </border>
    <border>
      <left/>
      <right style="thin">
        <color indexed="64"/>
      </right>
      <top/>
      <bottom style="thick">
        <color indexed="64"/>
      </bottom>
      <diagonal/>
    </border>
    <border>
      <left style="thick">
        <color indexed="64"/>
      </left>
      <right/>
      <top/>
      <bottom/>
      <diagonal/>
    </border>
    <border>
      <left/>
      <right style="dotted">
        <color indexed="64"/>
      </right>
      <top style="thin">
        <color indexed="64"/>
      </top>
      <bottom/>
      <diagonal/>
    </border>
    <border>
      <left style="dotted">
        <color indexed="64"/>
      </left>
      <right/>
      <top style="thin">
        <color indexed="64"/>
      </top>
      <bottom style="hair">
        <color indexed="64"/>
      </bottom>
      <diagonal/>
    </border>
    <border>
      <left style="hair">
        <color indexed="64"/>
      </left>
      <right style="dotted">
        <color indexed="64"/>
      </right>
      <top style="hair">
        <color indexed="64"/>
      </top>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dotted">
        <color indexed="64"/>
      </left>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medium">
        <color indexed="64"/>
      </left>
      <right/>
      <top/>
      <bottom style="double">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top style="dashed">
        <color indexed="64"/>
      </top>
      <bottom/>
      <diagonal/>
    </border>
    <border>
      <left/>
      <right/>
      <top style="dashed">
        <color indexed="64"/>
      </top>
      <bottom/>
      <diagonal/>
    </border>
    <border diagonalDown="1">
      <left style="thin">
        <color indexed="64"/>
      </left>
      <right style="thin">
        <color indexed="64"/>
      </right>
      <top style="medium">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diagonalDown="1">
      <left style="thin">
        <color indexed="64"/>
      </left>
      <right/>
      <top style="medium">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medium">
        <color indexed="64"/>
      </bottom>
      <diagonal style="thin">
        <color indexed="64"/>
      </diagonal>
    </border>
  </borders>
  <cellStyleXfs count="25">
    <xf numFmtId="0" fontId="0" fillId="0" borderId="0">
      <alignment vertical="center"/>
    </xf>
    <xf numFmtId="0" fontId="14" fillId="0" borderId="0"/>
    <xf numFmtId="0" fontId="14" fillId="0" borderId="0"/>
    <xf numFmtId="0" fontId="14" fillId="0" borderId="0"/>
    <xf numFmtId="0" fontId="14" fillId="0" borderId="0">
      <alignment vertical="center"/>
    </xf>
    <xf numFmtId="0" fontId="6" fillId="0" borderId="0">
      <alignment vertical="center"/>
    </xf>
    <xf numFmtId="38" fontId="14" fillId="0" borderId="0" applyFont="0" applyFill="0" applyBorder="0" applyAlignment="0" applyProtection="0">
      <alignment vertical="center"/>
    </xf>
    <xf numFmtId="0" fontId="5" fillId="0" borderId="0">
      <alignment vertical="center"/>
    </xf>
    <xf numFmtId="0" fontId="4" fillId="0" borderId="0">
      <alignment vertical="center"/>
    </xf>
    <xf numFmtId="0" fontId="29" fillId="0" borderId="0"/>
    <xf numFmtId="0" fontId="32" fillId="0" borderId="0">
      <alignment vertical="center"/>
    </xf>
    <xf numFmtId="0" fontId="14" fillId="0" borderId="0"/>
    <xf numFmtId="38" fontId="32" fillId="0" borderId="0" applyFont="0" applyFill="0" applyBorder="0" applyAlignment="0" applyProtection="0">
      <alignment vertical="center"/>
    </xf>
    <xf numFmtId="0" fontId="56"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4" fillId="0" borderId="0">
      <alignment vertical="center"/>
    </xf>
    <xf numFmtId="0" fontId="1" fillId="0" borderId="0">
      <alignment vertical="center"/>
    </xf>
    <xf numFmtId="0" fontId="29" fillId="0" borderId="0"/>
    <xf numFmtId="38" fontId="14" fillId="0" borderId="0" applyFont="0" applyFill="0" applyBorder="0" applyAlignment="0" applyProtection="0">
      <alignment vertical="center"/>
    </xf>
    <xf numFmtId="38" fontId="1" fillId="0" borderId="0" applyFont="0" applyFill="0" applyBorder="0" applyAlignment="0" applyProtection="0">
      <alignment vertical="center"/>
    </xf>
    <xf numFmtId="0" fontId="130" fillId="0" borderId="0"/>
  </cellStyleXfs>
  <cellXfs count="2689">
    <xf numFmtId="0" fontId="0" fillId="0" borderId="0" xfId="0">
      <alignment vertical="center"/>
    </xf>
    <xf numFmtId="0" fontId="8" fillId="0" borderId="0" xfId="0" applyFont="1" applyProtection="1">
      <alignment vertical="center"/>
    </xf>
    <xf numFmtId="0" fontId="8" fillId="3" borderId="18" xfId="0" applyFont="1" applyFill="1" applyBorder="1" applyAlignment="1" applyProtection="1">
      <alignment horizontal="distributed" vertical="center"/>
      <protection locked="0"/>
    </xf>
    <xf numFmtId="0" fontId="8" fillId="3" borderId="24" xfId="0" applyFont="1" applyFill="1" applyBorder="1" applyAlignment="1" applyProtection="1">
      <alignment horizontal="distributed" vertical="center"/>
      <protection locked="0"/>
    </xf>
    <xf numFmtId="0" fontId="8" fillId="3" borderId="23" xfId="0" applyFont="1" applyFill="1" applyBorder="1" applyAlignment="1" applyProtection="1">
      <alignment horizontal="distributed" vertical="center"/>
      <protection locked="0"/>
    </xf>
    <xf numFmtId="0" fontId="8" fillId="3" borderId="31" xfId="0" applyFont="1" applyFill="1" applyBorder="1" applyAlignment="1" applyProtection="1">
      <alignment horizontal="distributed" vertical="center"/>
      <protection locked="0"/>
    </xf>
    <xf numFmtId="0" fontId="1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0" xfId="0" applyFont="1" applyBorder="1" applyAlignment="1" applyProtection="1">
      <alignment horizontal="right" vertical="center"/>
    </xf>
    <xf numFmtId="0" fontId="8" fillId="0" borderId="0" xfId="0" applyFont="1" applyBorder="1" applyProtection="1">
      <alignment vertical="center"/>
    </xf>
    <xf numFmtId="0" fontId="8" fillId="0" borderId="16" xfId="0" applyFont="1" applyBorder="1" applyProtection="1">
      <alignment vertical="center"/>
    </xf>
    <xf numFmtId="0" fontId="8" fillId="0" borderId="36" xfId="0" applyFont="1" applyBorder="1" applyAlignment="1" applyProtection="1">
      <alignment horizontal="distributed" vertical="center"/>
    </xf>
    <xf numFmtId="0" fontId="8" fillId="0" borderId="0" xfId="0" applyFont="1" applyBorder="1" applyAlignment="1" applyProtection="1">
      <alignment vertical="center"/>
    </xf>
    <xf numFmtId="0" fontId="11" fillId="0" borderId="0" xfId="0" applyFont="1" applyBorder="1" applyAlignment="1" applyProtection="1">
      <alignment horizontal="left" vertical="center"/>
    </xf>
    <xf numFmtId="0" fontId="8" fillId="0" borderId="0" xfId="0" applyFont="1" applyBorder="1" applyAlignment="1" applyProtection="1">
      <alignment horizontal="distributed" vertical="center" wrapText="1"/>
    </xf>
    <xf numFmtId="0" fontId="8" fillId="0" borderId="0" xfId="0" applyFont="1" applyBorder="1" applyAlignment="1" applyProtection="1">
      <alignment horizontal="center" vertical="center" wrapText="1"/>
    </xf>
    <xf numFmtId="0" fontId="8" fillId="0" borderId="0" xfId="0" applyFont="1" applyAlignment="1" applyProtection="1">
      <alignment vertical="center"/>
    </xf>
    <xf numFmtId="0" fontId="18" fillId="0" borderId="0" xfId="0" applyFont="1" applyBorder="1" applyProtection="1">
      <alignment vertical="center"/>
    </xf>
    <xf numFmtId="0" fontId="19" fillId="0" borderId="0" xfId="0" applyFont="1" applyBorder="1" applyProtection="1">
      <alignment vertical="center"/>
    </xf>
    <xf numFmtId="0" fontId="19" fillId="0" borderId="0" xfId="0" applyFont="1" applyProtection="1">
      <alignment vertical="center"/>
    </xf>
    <xf numFmtId="0" fontId="8" fillId="0" borderId="95" xfId="0" applyFont="1" applyBorder="1" applyProtection="1">
      <alignment vertical="center"/>
    </xf>
    <xf numFmtId="0" fontId="8" fillId="0" borderId="95" xfId="0" applyFont="1" applyBorder="1" applyAlignment="1" applyProtection="1">
      <alignment horizontal="center" vertical="center" wrapText="1"/>
    </xf>
    <xf numFmtId="0" fontId="8" fillId="0" borderId="95" xfId="0" applyFont="1" applyBorder="1" applyAlignment="1" applyProtection="1">
      <alignment horizontal="distributed" vertical="center"/>
    </xf>
    <xf numFmtId="0" fontId="8" fillId="0" borderId="98" xfId="0" applyFont="1" applyBorder="1" applyProtection="1">
      <alignment vertical="center"/>
    </xf>
    <xf numFmtId="0" fontId="8" fillId="0" borderId="98" xfId="0" applyFont="1" applyBorder="1" applyAlignment="1" applyProtection="1">
      <alignment horizontal="center" vertical="center" wrapText="1"/>
    </xf>
    <xf numFmtId="0" fontId="8" fillId="0" borderId="98" xfId="0" applyFont="1" applyBorder="1" applyAlignment="1" applyProtection="1">
      <alignment horizontal="distributed" vertical="center"/>
    </xf>
    <xf numFmtId="0" fontId="8" fillId="0" borderId="97" xfId="0" applyFont="1" applyBorder="1" applyProtection="1">
      <alignment vertical="center"/>
    </xf>
    <xf numFmtId="0" fontId="8" fillId="0" borderId="99" xfId="0" applyFont="1" applyBorder="1" applyAlignment="1" applyProtection="1">
      <alignment horizontal="center" vertical="center" wrapText="1"/>
    </xf>
    <xf numFmtId="0" fontId="8" fillId="0" borderId="113" xfId="0" applyFont="1" applyBorder="1" applyProtection="1">
      <alignment vertical="center"/>
    </xf>
    <xf numFmtId="0" fontId="8" fillId="0" borderId="113" xfId="0" applyFont="1" applyBorder="1" applyAlignment="1" applyProtection="1">
      <alignment horizontal="center" vertical="center" wrapText="1"/>
    </xf>
    <xf numFmtId="0" fontId="8" fillId="0" borderId="113" xfId="0" applyFont="1" applyBorder="1" applyAlignment="1" applyProtection="1">
      <alignment horizontal="distributed" vertical="center"/>
    </xf>
    <xf numFmtId="0" fontId="8" fillId="0" borderId="121" xfId="0" applyFont="1" applyBorder="1" applyProtection="1">
      <alignment vertical="center"/>
    </xf>
    <xf numFmtId="0" fontId="8" fillId="0" borderId="103" xfId="0" applyFont="1" applyBorder="1" applyProtection="1">
      <alignment vertical="center"/>
    </xf>
    <xf numFmtId="0" fontId="8" fillId="0" borderId="103" xfId="0" applyFont="1" applyBorder="1" applyAlignment="1" applyProtection="1">
      <alignment horizontal="center" vertical="center" wrapText="1"/>
    </xf>
    <xf numFmtId="0" fontId="8" fillId="0" borderId="103" xfId="0" applyFont="1" applyBorder="1" applyAlignment="1" applyProtection="1">
      <alignment horizontal="distributed" vertical="center"/>
    </xf>
    <xf numFmtId="0" fontId="8" fillId="0" borderId="5" xfId="0" applyFont="1" applyBorder="1" applyProtection="1">
      <alignment vertical="center"/>
    </xf>
    <xf numFmtId="0" fontId="8" fillId="0" borderId="1" xfId="0" applyFont="1" applyBorder="1" applyProtection="1">
      <alignment vertical="center"/>
    </xf>
    <xf numFmtId="0" fontId="8" fillId="0" borderId="1" xfId="0" applyFont="1" applyBorder="1" applyAlignment="1" applyProtection="1">
      <alignment horizontal="distributed" vertical="center"/>
    </xf>
    <xf numFmtId="0" fontId="8" fillId="0" borderId="101" xfId="0" applyFont="1" applyBorder="1" applyProtection="1">
      <alignment vertical="center"/>
    </xf>
    <xf numFmtId="0" fontId="8" fillId="0" borderId="101" xfId="0" applyFont="1" applyBorder="1" applyAlignment="1" applyProtection="1">
      <alignment horizontal="center" vertical="center" wrapText="1"/>
    </xf>
    <xf numFmtId="0" fontId="8" fillId="0" borderId="101" xfId="0" applyFont="1" applyBorder="1" applyAlignment="1" applyProtection="1">
      <alignment horizontal="distributed" vertical="center"/>
    </xf>
    <xf numFmtId="0" fontId="8" fillId="0" borderId="96" xfId="0" applyFont="1" applyBorder="1" applyAlignment="1" applyProtection="1">
      <alignment horizontal="center" vertical="center" wrapText="1"/>
    </xf>
    <xf numFmtId="0" fontId="8" fillId="0" borderId="118" xfId="0" applyFont="1" applyBorder="1" applyAlignment="1" applyProtection="1">
      <alignment horizontal="center" vertical="center" wrapText="1"/>
    </xf>
    <xf numFmtId="0" fontId="8" fillId="0" borderId="102"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16" xfId="0" applyFont="1" applyBorder="1" applyAlignment="1" applyProtection="1">
      <alignment horizontal="distributed" vertical="center"/>
    </xf>
    <xf numFmtId="0" fontId="8" fillId="0" borderId="48" xfId="0" applyFont="1" applyBorder="1" applyAlignment="1" applyProtection="1">
      <alignment horizontal="center" vertical="center" wrapText="1"/>
    </xf>
    <xf numFmtId="0" fontId="8" fillId="0" borderId="94" xfId="0" applyFont="1" applyBorder="1" applyProtection="1">
      <alignment vertical="center"/>
    </xf>
    <xf numFmtId="0" fontId="8" fillId="0" borderId="116" xfId="0" applyFont="1" applyBorder="1" applyProtection="1">
      <alignment vertical="center"/>
    </xf>
    <xf numFmtId="0" fontId="8" fillId="0" borderId="106" xfId="0" applyFont="1" applyBorder="1" applyProtection="1">
      <alignment vertical="center"/>
    </xf>
    <xf numFmtId="0" fontId="8" fillId="0" borderId="6" xfId="0" applyFont="1" applyBorder="1" applyProtection="1">
      <alignment vertical="center"/>
    </xf>
    <xf numFmtId="0" fontId="8" fillId="0" borderId="9" xfId="0" applyFont="1" applyBorder="1" applyAlignment="1" applyProtection="1">
      <alignment horizontal="center" vertical="center" wrapText="1"/>
    </xf>
    <xf numFmtId="0" fontId="8" fillId="0" borderId="104" xfId="0" applyFont="1" applyBorder="1" applyAlignment="1" applyProtection="1">
      <alignment horizontal="center" vertical="center" wrapText="1"/>
    </xf>
    <xf numFmtId="0" fontId="8" fillId="0" borderId="79" xfId="0" applyFont="1" applyBorder="1" applyProtection="1">
      <alignment vertical="center"/>
    </xf>
    <xf numFmtId="0" fontId="8" fillId="0" borderId="36" xfId="0" applyFont="1" applyBorder="1" applyProtection="1">
      <alignment vertical="center"/>
    </xf>
    <xf numFmtId="0" fontId="8" fillId="0" borderId="36" xfId="0" applyFont="1" applyBorder="1" applyAlignment="1" applyProtection="1">
      <alignment horizontal="center" vertical="center" wrapText="1"/>
    </xf>
    <xf numFmtId="0" fontId="10" fillId="0" borderId="115" xfId="0" applyFont="1" applyBorder="1" applyAlignment="1" applyProtection="1">
      <alignment vertical="center"/>
    </xf>
    <xf numFmtId="0" fontId="10" fillId="0" borderId="111" xfId="0" applyFont="1" applyBorder="1" applyAlignment="1" applyProtection="1">
      <alignment vertical="center"/>
    </xf>
    <xf numFmtId="0" fontId="8" fillId="0" borderId="108" xfId="0" applyFont="1" applyBorder="1" applyAlignment="1" applyProtection="1">
      <alignment vertical="center"/>
    </xf>
    <xf numFmtId="0" fontId="8" fillId="0" borderId="108" xfId="0" applyFont="1" applyBorder="1" applyAlignment="1" applyProtection="1">
      <alignment horizontal="distributed" vertical="center"/>
    </xf>
    <xf numFmtId="0" fontId="8" fillId="0" borderId="108" xfId="0" applyFont="1" applyBorder="1" applyAlignment="1" applyProtection="1">
      <alignment horizontal="center" vertical="center" wrapText="1"/>
    </xf>
    <xf numFmtId="0" fontId="10" fillId="0" borderId="110" xfId="0" applyFont="1" applyBorder="1" applyAlignment="1" applyProtection="1">
      <alignment vertical="center"/>
    </xf>
    <xf numFmtId="0" fontId="11" fillId="0" borderId="0" xfId="0" applyFont="1" applyAlignment="1" applyProtection="1">
      <alignment vertical="center"/>
    </xf>
    <xf numFmtId="0" fontId="10" fillId="3" borderId="68" xfId="0" applyFont="1" applyFill="1" applyBorder="1" applyAlignment="1" applyProtection="1">
      <alignment vertical="center"/>
      <protection locked="0"/>
    </xf>
    <xf numFmtId="176" fontId="9" fillId="0" borderId="0" xfId="0" applyNumberFormat="1" applyFont="1" applyBorder="1" applyAlignment="1" applyProtection="1">
      <alignment horizontal="center" vertical="center"/>
    </xf>
    <xf numFmtId="0" fontId="8" fillId="0" borderId="7" xfId="0" applyFont="1" applyBorder="1" applyProtection="1">
      <alignment vertical="center"/>
    </xf>
    <xf numFmtId="0" fontId="10" fillId="0" borderId="0" xfId="0" applyFont="1" applyBorder="1" applyAlignment="1" applyProtection="1">
      <alignment horizontal="distributed" vertical="center"/>
    </xf>
    <xf numFmtId="0" fontId="8" fillId="2" borderId="19" xfId="0" applyFont="1" applyFill="1" applyBorder="1" applyAlignment="1" applyProtection="1">
      <alignment horizontal="distributed" vertical="center"/>
    </xf>
    <xf numFmtId="0" fontId="8" fillId="2" borderId="21" xfId="0" applyFont="1" applyFill="1" applyBorder="1" applyAlignment="1" applyProtection="1">
      <alignment horizontal="distributed" vertical="center"/>
    </xf>
    <xf numFmtId="0" fontId="8" fillId="2" borderId="20" xfId="0" applyFont="1" applyFill="1" applyBorder="1" applyAlignment="1" applyProtection="1">
      <alignment horizontal="distributed" vertical="center"/>
    </xf>
    <xf numFmtId="0" fontId="8" fillId="2" borderId="22" xfId="0" applyFont="1" applyFill="1" applyBorder="1" applyAlignment="1" applyProtection="1">
      <alignment horizontal="distributed" vertical="center"/>
    </xf>
    <xf numFmtId="0" fontId="10" fillId="0" borderId="7" xfId="0" applyFont="1" applyBorder="1" applyAlignment="1" applyProtection="1">
      <alignment horizontal="right" vertical="center"/>
    </xf>
    <xf numFmtId="0" fontId="10" fillId="0" borderId="11" xfId="0" applyFont="1" applyBorder="1" applyAlignment="1" applyProtection="1">
      <alignment horizontal="right" vertical="center"/>
    </xf>
    <xf numFmtId="0" fontId="10" fillId="0" borderId="92" xfId="0" applyFont="1" applyBorder="1" applyAlignment="1" applyProtection="1">
      <alignment horizontal="right" vertical="center"/>
    </xf>
    <xf numFmtId="0" fontId="11" fillId="0" borderId="0" xfId="0" applyFont="1" applyProtection="1">
      <alignment vertical="center"/>
    </xf>
    <xf numFmtId="0" fontId="11" fillId="0" borderId="0" xfId="0" applyFont="1" applyBorder="1" applyAlignment="1" applyProtection="1">
      <alignment horizontal="center" vertical="top"/>
    </xf>
    <xf numFmtId="0" fontId="11" fillId="0" borderId="0" xfId="0" applyFont="1" applyBorder="1" applyAlignment="1" applyProtection="1">
      <alignment horizontal="left" vertical="top"/>
    </xf>
    <xf numFmtId="0" fontId="10" fillId="0" borderId="0" xfId="0" applyFont="1" applyBorder="1" applyAlignment="1" applyProtection="1">
      <alignment vertical="top"/>
    </xf>
    <xf numFmtId="0" fontId="10" fillId="0" borderId="0" xfId="0" applyFont="1" applyBorder="1" applyAlignment="1" applyProtection="1">
      <alignment horizontal="left" vertical="top"/>
    </xf>
    <xf numFmtId="0" fontId="10" fillId="0" borderId="90" xfId="0" applyFont="1" applyBorder="1" applyAlignment="1" applyProtection="1">
      <alignment horizontal="left" vertical="center"/>
    </xf>
    <xf numFmtId="0" fontId="11" fillId="0" borderId="0" xfId="0" applyFont="1" applyFill="1" applyProtection="1">
      <alignment vertical="center"/>
    </xf>
    <xf numFmtId="0" fontId="11" fillId="0" borderId="0" xfId="0" applyFont="1" applyFill="1" applyAlignment="1" applyProtection="1">
      <alignment horizontal="left" vertical="top"/>
    </xf>
    <xf numFmtId="0" fontId="11" fillId="0" borderId="0" xfId="0" applyFont="1" applyAlignment="1" applyProtection="1">
      <alignment horizontal="left" vertical="top"/>
    </xf>
    <xf numFmtId="0" fontId="11" fillId="0" borderId="0" xfId="0" applyFont="1" applyAlignment="1" applyProtection="1">
      <alignment horizontal="left" vertical="top" wrapText="1"/>
    </xf>
    <xf numFmtId="0" fontId="10" fillId="0" borderId="71" xfId="0" applyFont="1" applyBorder="1" applyAlignment="1" applyProtection="1">
      <alignment horizontal="left" vertical="center"/>
    </xf>
    <xf numFmtId="0" fontId="10" fillId="0" borderId="0" xfId="8" applyFont="1" applyProtection="1">
      <alignment vertical="center"/>
    </xf>
    <xf numFmtId="0" fontId="10" fillId="0" borderId="0" xfId="8" applyFont="1" applyAlignment="1" applyProtection="1">
      <alignment vertical="center" wrapText="1"/>
    </xf>
    <xf numFmtId="176" fontId="10" fillId="0" borderId="43" xfId="0" applyNumberFormat="1" applyFont="1" applyBorder="1" applyAlignment="1" applyProtection="1">
      <alignment horizontal="center" vertical="center"/>
    </xf>
    <xf numFmtId="176" fontId="10" fillId="0" borderId="92" xfId="0" applyNumberFormat="1" applyFont="1" applyBorder="1" applyAlignment="1" applyProtection="1">
      <alignment horizontal="right" vertical="center"/>
    </xf>
    <xf numFmtId="0" fontId="10" fillId="0" borderId="0" xfId="8" applyFont="1" applyFill="1" applyProtection="1">
      <alignment vertical="center"/>
    </xf>
    <xf numFmtId="0" fontId="8" fillId="0" borderId="0" xfId="0" applyFont="1" applyFill="1" applyProtection="1">
      <alignment vertical="center"/>
    </xf>
    <xf numFmtId="0" fontId="10" fillId="0" borderId="0" xfId="8" applyFont="1" applyBorder="1" applyProtection="1">
      <alignment vertical="center"/>
    </xf>
    <xf numFmtId="0" fontId="10" fillId="0" borderId="0" xfId="8" applyFont="1" applyBorder="1" applyAlignment="1" applyProtection="1">
      <alignment vertical="top"/>
    </xf>
    <xf numFmtId="0" fontId="8" fillId="3" borderId="63" xfId="0" applyFont="1" applyFill="1" applyBorder="1" applyAlignment="1" applyProtection="1">
      <alignment horizontal="center" vertical="center"/>
      <protection locked="0"/>
    </xf>
    <xf numFmtId="0" fontId="8" fillId="0" borderId="0" xfId="0" applyFont="1" applyFill="1" applyBorder="1" applyProtection="1">
      <alignment vertical="center"/>
    </xf>
    <xf numFmtId="0" fontId="8" fillId="0" borderId="0" xfId="0" applyFont="1" applyAlignment="1" applyProtection="1">
      <alignment horizontal="left" vertical="center"/>
    </xf>
    <xf numFmtId="0" fontId="8" fillId="0" borderId="0" xfId="0" applyFont="1" applyProtection="1">
      <alignment vertical="center"/>
      <protection locked="0"/>
    </xf>
    <xf numFmtId="0" fontId="8" fillId="3" borderId="63" xfId="0" applyFont="1" applyFill="1" applyBorder="1" applyAlignment="1" applyProtection="1">
      <alignment horizontal="center" vertical="center" shrinkToFit="1"/>
      <protection locked="0"/>
    </xf>
    <xf numFmtId="0" fontId="8" fillId="2" borderId="132" xfId="0" applyFont="1" applyFill="1" applyBorder="1" applyAlignment="1" applyProtection="1">
      <alignment horizontal="distributed" vertical="center"/>
    </xf>
    <xf numFmtId="0" fontId="24" fillId="0" borderId="0" xfId="0" applyFont="1" applyProtection="1">
      <alignment vertical="center"/>
    </xf>
    <xf numFmtId="0" fontId="10" fillId="0" borderId="0" xfId="0" applyFont="1" applyFill="1" applyBorder="1" applyAlignment="1" applyProtection="1">
      <alignment horizontal="distributed" vertical="center"/>
    </xf>
    <xf numFmtId="0" fontId="8" fillId="0" borderId="98" xfId="0" applyFont="1" applyBorder="1" applyAlignment="1" applyProtection="1">
      <alignment vertical="center" wrapText="1"/>
    </xf>
    <xf numFmtId="0" fontId="8" fillId="0" borderId="98" xfId="0" applyFont="1" applyBorder="1" applyAlignment="1" applyProtection="1">
      <alignment vertical="center"/>
    </xf>
    <xf numFmtId="0" fontId="8" fillId="0" borderId="134" xfId="0" applyFont="1" applyBorder="1" applyAlignment="1" applyProtection="1">
      <alignment horizontal="center" vertical="center" wrapText="1"/>
    </xf>
    <xf numFmtId="0" fontId="10" fillId="0" borderId="51" xfId="0" applyFont="1" applyBorder="1" applyAlignment="1" applyProtection="1">
      <alignment horizontal="left" vertical="center"/>
    </xf>
    <xf numFmtId="0" fontId="10" fillId="4" borderId="15" xfId="0" applyFont="1" applyFill="1" applyBorder="1" applyAlignment="1" applyProtection="1">
      <alignment vertical="center"/>
      <protection locked="0"/>
    </xf>
    <xf numFmtId="0" fontId="10" fillId="0" borderId="90" xfId="0" applyFont="1" applyBorder="1" applyAlignment="1" applyProtection="1">
      <alignment horizontal="right" vertical="center"/>
    </xf>
    <xf numFmtId="0" fontId="8" fillId="0" borderId="47" xfId="0" applyFont="1" applyBorder="1" applyProtection="1">
      <alignment vertical="center"/>
    </xf>
    <xf numFmtId="0" fontId="8" fillId="3" borderId="86" xfId="0" applyFont="1" applyFill="1" applyBorder="1" applyAlignment="1" applyProtection="1">
      <alignment horizontal="center" vertical="center"/>
      <protection locked="0"/>
    </xf>
    <xf numFmtId="0" fontId="8" fillId="3" borderId="72" xfId="0" applyFont="1" applyFill="1" applyBorder="1" applyAlignment="1" applyProtection="1">
      <alignment horizontal="center" vertical="center" shrinkToFit="1"/>
      <protection locked="0"/>
    </xf>
    <xf numFmtId="0" fontId="8" fillId="3" borderId="86" xfId="0" applyFont="1" applyFill="1" applyBorder="1" applyAlignment="1" applyProtection="1">
      <alignment horizontal="center" vertical="center" shrinkToFit="1"/>
      <protection locked="0"/>
    </xf>
    <xf numFmtId="176" fontId="10" fillId="0" borderId="1" xfId="0" applyNumberFormat="1" applyFont="1" applyBorder="1" applyAlignment="1" applyProtection="1">
      <alignment horizontal="center" vertical="center"/>
    </xf>
    <xf numFmtId="0" fontId="30" fillId="0" borderId="0" xfId="9" applyFont="1" applyAlignment="1" applyProtection="1">
      <alignment vertical="top"/>
    </xf>
    <xf numFmtId="0" fontId="31" fillId="0" borderId="0" xfId="9" applyFont="1" applyProtection="1"/>
    <xf numFmtId="0" fontId="31" fillId="0" borderId="0" xfId="9" applyFont="1" applyBorder="1" applyAlignment="1" applyProtection="1">
      <alignment horizontal="center" vertical="center"/>
    </xf>
    <xf numFmtId="0" fontId="31" fillId="0" borderId="0" xfId="9" applyFont="1" applyBorder="1" applyAlignment="1" applyProtection="1">
      <alignment horizontal="center"/>
    </xf>
    <xf numFmtId="0" fontId="31" fillId="0" borderId="7" xfId="9" applyFont="1" applyBorder="1" applyAlignment="1" applyProtection="1">
      <alignment horizontal="center"/>
    </xf>
    <xf numFmtId="0" fontId="33" fillId="8" borderId="41" xfId="11" applyFont="1" applyFill="1" applyBorder="1" applyAlignment="1" applyProtection="1">
      <alignment horizontal="center" vertical="center" wrapText="1" shrinkToFit="1"/>
    </xf>
    <xf numFmtId="0" fontId="35" fillId="0" borderId="0" xfId="9" applyFont="1" applyProtection="1"/>
    <xf numFmtId="0" fontId="36" fillId="0" borderId="0" xfId="9" applyFont="1" applyAlignment="1" applyProtection="1">
      <alignment vertical="top"/>
    </xf>
    <xf numFmtId="0" fontId="35" fillId="0" borderId="0" xfId="9" applyFont="1" applyAlignment="1" applyProtection="1">
      <alignment vertical="top" wrapText="1"/>
    </xf>
    <xf numFmtId="0" fontId="35" fillId="0" borderId="0" xfId="9" applyFont="1" applyAlignment="1" applyProtection="1">
      <alignment vertical="top"/>
    </xf>
    <xf numFmtId="0" fontId="35" fillId="0" borderId="0" xfId="9" applyFont="1" applyBorder="1" applyProtection="1"/>
    <xf numFmtId="0" fontId="38" fillId="0" borderId="0" xfId="9" applyFont="1" applyProtection="1"/>
    <xf numFmtId="0" fontId="39" fillId="0" borderId="0" xfId="9" applyFont="1" applyProtection="1"/>
    <xf numFmtId="0" fontId="39" fillId="0" borderId="0" xfId="9" applyFont="1" applyAlignment="1" applyProtection="1">
      <alignment vertical="top"/>
    </xf>
    <xf numFmtId="0" fontId="40" fillId="0" borderId="0" xfId="9" applyFont="1" applyProtection="1"/>
    <xf numFmtId="0" fontId="8" fillId="0" borderId="50" xfId="0" applyFont="1" applyBorder="1" applyProtection="1">
      <alignment vertical="center"/>
    </xf>
    <xf numFmtId="0" fontId="10" fillId="0" borderId="11" xfId="0" applyFont="1" applyBorder="1" applyAlignment="1" applyProtection="1">
      <alignment horizontal="left" vertical="center"/>
    </xf>
    <xf numFmtId="0" fontId="11" fillId="0" borderId="0" xfId="0" applyFont="1" applyAlignment="1" applyProtection="1">
      <alignment horizontal="left" vertical="center"/>
    </xf>
    <xf numFmtId="38" fontId="11" fillId="0" borderId="0" xfId="0" applyNumberFormat="1" applyFont="1" applyProtection="1">
      <alignment vertical="center"/>
    </xf>
    <xf numFmtId="0" fontId="31" fillId="0" borderId="34" xfId="9" applyFont="1" applyBorder="1" applyAlignment="1" applyProtection="1">
      <alignment horizontal="center"/>
    </xf>
    <xf numFmtId="0" fontId="10" fillId="3" borderId="50" xfId="0" applyFont="1" applyFill="1" applyBorder="1" applyAlignment="1" applyProtection="1">
      <alignment horizontal="left" vertical="center"/>
      <protection locked="0"/>
    </xf>
    <xf numFmtId="0" fontId="10" fillId="3" borderId="16" xfId="0" applyFont="1" applyFill="1" applyBorder="1" applyAlignment="1" applyProtection="1">
      <alignment horizontal="left" vertical="center"/>
      <protection locked="0"/>
    </xf>
    <xf numFmtId="0" fontId="10" fillId="3" borderId="22" xfId="0" applyFont="1" applyFill="1" applyBorder="1" applyAlignment="1" applyProtection="1">
      <alignment horizontal="left" vertical="center"/>
      <protection locked="0"/>
    </xf>
    <xf numFmtId="0" fontId="10" fillId="0" borderId="46" xfId="0" applyFont="1" applyBorder="1" applyAlignment="1" applyProtection="1">
      <alignment horizontal="left" vertical="center"/>
    </xf>
    <xf numFmtId="176" fontId="10" fillId="0" borderId="8" xfId="0" applyNumberFormat="1" applyFont="1" applyBorder="1" applyAlignment="1" applyProtection="1">
      <alignment horizontal="right" vertical="center"/>
    </xf>
    <xf numFmtId="0" fontId="10" fillId="0" borderId="68" xfId="0" applyFont="1" applyBorder="1" applyAlignment="1" applyProtection="1">
      <alignment vertical="center"/>
    </xf>
    <xf numFmtId="0" fontId="10" fillId="0" borderId="0" xfId="0" applyFont="1" applyFill="1" applyBorder="1" applyProtection="1">
      <alignment vertical="center"/>
    </xf>
    <xf numFmtId="0" fontId="11" fillId="0" borderId="0" xfId="0" applyFont="1" applyBorder="1" applyAlignment="1" applyProtection="1">
      <alignment horizontal="center" vertical="center"/>
    </xf>
    <xf numFmtId="0" fontId="10" fillId="0" borderId="2" xfId="0" applyFont="1" applyFill="1" applyBorder="1" applyProtection="1">
      <alignment vertical="center"/>
    </xf>
    <xf numFmtId="0" fontId="10" fillId="0" borderId="4" xfId="0" applyFont="1" applyFill="1" applyBorder="1" applyProtection="1">
      <alignment vertical="center"/>
    </xf>
    <xf numFmtId="0" fontId="10" fillId="0" borderId="3" xfId="0" applyFont="1" applyFill="1" applyBorder="1" applyProtection="1">
      <alignment vertical="center"/>
    </xf>
    <xf numFmtId="0" fontId="10" fillId="0" borderId="6" xfId="0" applyFont="1" applyFill="1" applyBorder="1" applyProtection="1">
      <alignment vertical="center"/>
    </xf>
    <xf numFmtId="0" fontId="10" fillId="0" borderId="25" xfId="0" applyFont="1" applyFill="1" applyBorder="1" applyProtection="1">
      <alignment vertical="center"/>
    </xf>
    <xf numFmtId="0" fontId="10" fillId="0" borderId="4" xfId="0" applyFont="1" applyBorder="1" applyAlignment="1" applyProtection="1">
      <alignment vertical="center"/>
    </xf>
    <xf numFmtId="0" fontId="10" fillId="0" borderId="6"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10" fillId="0" borderId="73" xfId="0" applyFont="1" applyFill="1" applyBorder="1" applyProtection="1">
      <alignment vertical="center"/>
    </xf>
    <xf numFmtId="0" fontId="10" fillId="0" borderId="54" xfId="0" applyFont="1" applyFill="1" applyBorder="1" applyAlignment="1" applyProtection="1">
      <alignment horizontal="center" vertical="center"/>
    </xf>
    <xf numFmtId="0" fontId="8" fillId="0" borderId="16" xfId="0" applyFont="1" applyFill="1" applyBorder="1" applyProtection="1">
      <alignment vertical="center"/>
    </xf>
    <xf numFmtId="0" fontId="10" fillId="0" borderId="57" xfId="0" applyFont="1" applyFill="1" applyBorder="1" applyAlignment="1" applyProtection="1">
      <alignment vertical="center"/>
    </xf>
    <xf numFmtId="0" fontId="10" fillId="0" borderId="71" xfId="0" applyFont="1" applyFill="1" applyBorder="1" applyAlignment="1" applyProtection="1">
      <alignment vertical="center" shrinkToFit="1"/>
    </xf>
    <xf numFmtId="176" fontId="10" fillId="0" borderId="68" xfId="0" applyNumberFormat="1" applyFont="1" applyBorder="1" applyAlignment="1" applyProtection="1">
      <alignment horizontal="center" vertical="center"/>
    </xf>
    <xf numFmtId="0" fontId="8" fillId="0" borderId="12" xfId="0" applyFont="1" applyBorder="1" applyProtection="1">
      <alignment vertical="center"/>
    </xf>
    <xf numFmtId="0" fontId="10" fillId="0" borderId="141" xfId="0" applyFont="1" applyBorder="1" applyAlignment="1" applyProtection="1">
      <alignment horizontal="center" vertical="center"/>
    </xf>
    <xf numFmtId="0" fontId="8" fillId="0" borderId="36" xfId="0" applyFont="1" applyFill="1" applyBorder="1" applyProtection="1">
      <alignment vertical="center"/>
    </xf>
    <xf numFmtId="0" fontId="45" fillId="0" borderId="0" xfId="0" applyFont="1" applyFill="1" applyProtection="1">
      <alignment vertical="center"/>
    </xf>
    <xf numFmtId="0" fontId="48" fillId="0" borderId="0" xfId="10" applyFont="1" applyBorder="1" applyAlignment="1" applyProtection="1">
      <alignment horizontal="left" vertical="center"/>
    </xf>
    <xf numFmtId="0" fontId="0" fillId="0" borderId="0" xfId="10" applyFont="1" applyBorder="1" applyAlignment="1" applyProtection="1">
      <alignment vertical="center"/>
    </xf>
    <xf numFmtId="0" fontId="0" fillId="0" borderId="0" xfId="10" applyFont="1" applyFill="1" applyBorder="1" applyAlignment="1" applyProtection="1">
      <alignment horizontal="left" vertical="center"/>
    </xf>
    <xf numFmtId="0" fontId="0" fillId="0" borderId="34" xfId="10" applyFont="1" applyBorder="1" applyAlignment="1" applyProtection="1">
      <alignment horizontal="center" vertical="center"/>
    </xf>
    <xf numFmtId="177" fontId="33" fillId="0" borderId="40" xfId="10" applyNumberFormat="1" applyFont="1" applyFill="1" applyBorder="1" applyAlignment="1" applyProtection="1">
      <alignment horizontal="center" vertical="center" wrapText="1" shrinkToFit="1"/>
    </xf>
    <xf numFmtId="177" fontId="33" fillId="0" borderId="41" xfId="10" applyNumberFormat="1" applyFont="1" applyFill="1" applyBorder="1" applyAlignment="1" applyProtection="1">
      <alignment horizontal="center" vertical="center" wrapText="1" shrinkToFit="1"/>
    </xf>
    <xf numFmtId="177" fontId="34" fillId="0" borderId="41" xfId="10" applyNumberFormat="1" applyFont="1" applyFill="1" applyBorder="1" applyAlignment="1" applyProtection="1">
      <alignment horizontal="center" vertical="center" wrapText="1" shrinkToFit="1"/>
    </xf>
    <xf numFmtId="177" fontId="33" fillId="0" borderId="48" xfId="10" applyNumberFormat="1" applyFont="1" applyFill="1" applyBorder="1" applyAlignment="1" applyProtection="1">
      <alignment horizontal="center" vertical="center" wrapText="1" shrinkToFit="1"/>
    </xf>
    <xf numFmtId="177" fontId="33" fillId="0" borderId="80" xfId="10" applyNumberFormat="1" applyFont="1" applyFill="1" applyBorder="1" applyAlignment="1" applyProtection="1">
      <alignment horizontal="center" vertical="center" wrapText="1" shrinkToFit="1"/>
    </xf>
    <xf numFmtId="177" fontId="34" fillId="0" borderId="80" xfId="10" applyNumberFormat="1" applyFont="1" applyFill="1" applyBorder="1" applyAlignment="1" applyProtection="1">
      <alignment horizontal="center" vertical="center" wrapText="1" shrinkToFit="1"/>
    </xf>
    <xf numFmtId="0" fontId="33" fillId="0" borderId="37" xfId="10" applyFont="1" applyBorder="1" applyAlignment="1" applyProtection="1">
      <alignment vertical="center" shrinkToFit="1"/>
    </xf>
    <xf numFmtId="0" fontId="33" fillId="0" borderId="38" xfId="10" applyFont="1" applyFill="1" applyBorder="1" applyAlignment="1" applyProtection="1">
      <alignment horizontal="center" vertical="center" shrinkToFit="1"/>
      <protection locked="0"/>
    </xf>
    <xf numFmtId="178" fontId="33" fillId="0" borderId="70" xfId="10" applyNumberFormat="1" applyFont="1" applyFill="1" applyBorder="1" applyAlignment="1" applyProtection="1">
      <alignment horizontal="center" vertical="center" shrinkToFit="1"/>
      <protection locked="0"/>
    </xf>
    <xf numFmtId="0" fontId="33" fillId="0" borderId="70" xfId="10" applyFont="1" applyFill="1" applyBorder="1" applyAlignment="1" applyProtection="1">
      <alignment horizontal="center" vertical="center" shrinkToFit="1"/>
      <protection locked="0"/>
    </xf>
    <xf numFmtId="0" fontId="33" fillId="0" borderId="124" xfId="10" applyFont="1" applyBorder="1" applyAlignment="1" applyProtection="1">
      <alignment vertical="center" shrinkToFit="1"/>
    </xf>
    <xf numFmtId="0" fontId="33" fillId="0" borderId="73" xfId="10" applyFont="1" applyFill="1" applyBorder="1" applyAlignment="1" applyProtection="1">
      <alignment horizontal="center" vertical="center" shrinkToFit="1"/>
      <protection locked="0"/>
    </xf>
    <xf numFmtId="0" fontId="33" fillId="0" borderId="15" xfId="10" applyFont="1" applyFill="1" applyBorder="1" applyAlignment="1" applyProtection="1">
      <alignment horizontal="center" vertical="center" shrinkToFit="1"/>
      <protection locked="0"/>
    </xf>
    <xf numFmtId="0" fontId="33" fillId="0" borderId="10" xfId="10" applyFont="1" applyFill="1" applyBorder="1" applyAlignment="1" applyProtection="1">
      <alignment horizontal="center" vertical="center" shrinkToFit="1"/>
      <protection locked="0"/>
    </xf>
    <xf numFmtId="178" fontId="33" fillId="0" borderId="15" xfId="10" applyNumberFormat="1" applyFont="1" applyFill="1" applyBorder="1" applyAlignment="1" applyProtection="1">
      <alignment horizontal="center" vertical="center" shrinkToFit="1"/>
      <protection locked="0"/>
    </xf>
    <xf numFmtId="0" fontId="33" fillId="0" borderId="1" xfId="10" applyFont="1" applyFill="1" applyBorder="1" applyAlignment="1" applyProtection="1">
      <alignment horizontal="center" vertical="center" shrinkToFit="1"/>
      <protection locked="0"/>
    </xf>
    <xf numFmtId="0" fontId="33" fillId="0" borderId="63" xfId="10" applyFont="1" applyBorder="1" applyAlignment="1" applyProtection="1">
      <alignment vertical="center" shrinkToFit="1"/>
    </xf>
    <xf numFmtId="178" fontId="33" fillId="0" borderId="91" xfId="10" applyNumberFormat="1" applyFont="1" applyFill="1" applyBorder="1" applyAlignment="1" applyProtection="1">
      <alignment horizontal="center" vertical="center" shrinkToFit="1"/>
      <protection locked="0"/>
    </xf>
    <xf numFmtId="0" fontId="33" fillId="0" borderId="91" xfId="10" applyFont="1" applyFill="1" applyBorder="1" applyAlignment="1" applyProtection="1">
      <alignment horizontal="center" vertical="center" shrinkToFit="1"/>
      <protection locked="0"/>
    </xf>
    <xf numFmtId="178" fontId="33" fillId="0" borderId="5" xfId="10" applyNumberFormat="1" applyFont="1" applyFill="1" applyBorder="1" applyAlignment="1" applyProtection="1">
      <alignment horizontal="center" vertical="center" shrinkToFit="1"/>
      <protection locked="0"/>
    </xf>
    <xf numFmtId="0" fontId="33" fillId="0" borderId="5" xfId="10" applyFont="1" applyFill="1" applyBorder="1" applyAlignment="1" applyProtection="1">
      <alignment horizontal="center" vertical="center" shrinkToFit="1"/>
      <protection locked="0"/>
    </xf>
    <xf numFmtId="0" fontId="33" fillId="0" borderId="40" xfId="10" applyFont="1" applyBorder="1" applyAlignment="1" applyProtection="1">
      <alignment vertical="center" shrinkToFit="1"/>
    </xf>
    <xf numFmtId="178" fontId="33" fillId="0" borderId="50" xfId="10" applyNumberFormat="1" applyFont="1" applyFill="1" applyBorder="1" applyAlignment="1" applyProtection="1">
      <alignment horizontal="center" vertical="center" shrinkToFit="1"/>
      <protection locked="0"/>
    </xf>
    <xf numFmtId="0" fontId="33" fillId="0" borderId="143" xfId="10" applyFont="1" applyBorder="1" applyAlignment="1" applyProtection="1">
      <alignment vertical="center" shrinkToFit="1"/>
    </xf>
    <xf numFmtId="0" fontId="46" fillId="0" borderId="51" xfId="10" applyFont="1" applyBorder="1" applyAlignment="1" applyProtection="1">
      <alignment horizontal="left" vertical="top" shrinkToFit="1"/>
    </xf>
    <xf numFmtId="179" fontId="35" fillId="0" borderId="0" xfId="10" applyNumberFormat="1" applyFont="1" applyFill="1" applyBorder="1" applyAlignment="1" applyProtection="1">
      <alignment vertical="top" shrinkToFit="1"/>
    </xf>
    <xf numFmtId="0" fontId="46" fillId="0" borderId="7" xfId="10" applyFont="1" applyBorder="1" applyAlignment="1" applyProtection="1">
      <alignment horizontal="left" vertical="top" wrapText="1" shrinkToFit="1"/>
    </xf>
    <xf numFmtId="0" fontId="46" fillId="0" borderId="7" xfId="10" applyFont="1" applyFill="1" applyBorder="1" applyAlignment="1" applyProtection="1">
      <alignment horizontal="left" vertical="top" shrinkToFit="1"/>
    </xf>
    <xf numFmtId="0" fontId="38" fillId="0" borderId="0" xfId="9" applyFont="1" applyAlignment="1" applyProtection="1"/>
    <xf numFmtId="0" fontId="10" fillId="0" borderId="53" xfId="0" applyFont="1" applyFill="1" applyBorder="1" applyAlignment="1" applyProtection="1">
      <alignment horizontal="center" vertical="center"/>
    </xf>
    <xf numFmtId="0" fontId="10" fillId="0" borderId="0" xfId="0" applyFont="1" applyBorder="1" applyAlignment="1" applyProtection="1">
      <alignment horizontal="left" vertical="center"/>
    </xf>
    <xf numFmtId="0" fontId="10" fillId="3" borderId="1" xfId="0" applyFont="1" applyFill="1" applyBorder="1" applyAlignment="1" applyProtection="1">
      <alignment horizontal="left" vertical="center"/>
      <protection locked="0"/>
    </xf>
    <xf numFmtId="0" fontId="8" fillId="0" borderId="1" xfId="0" applyFont="1" applyBorder="1" applyAlignment="1" applyProtection="1">
      <alignment horizontal="center" vertical="center" wrapText="1"/>
    </xf>
    <xf numFmtId="38" fontId="8" fillId="3" borderId="15" xfId="6" applyNumberFormat="1" applyFont="1" applyFill="1" applyBorder="1" applyAlignment="1" applyProtection="1">
      <alignment horizontal="right" vertical="center" shrinkToFit="1"/>
      <protection locked="0"/>
    </xf>
    <xf numFmtId="38" fontId="8" fillId="3" borderId="17" xfId="6" applyNumberFormat="1" applyFont="1" applyFill="1" applyBorder="1" applyAlignment="1" applyProtection="1">
      <alignment horizontal="right" vertical="center" shrinkToFit="1"/>
      <protection locked="0"/>
    </xf>
    <xf numFmtId="38" fontId="8" fillId="3" borderId="31" xfId="6" applyNumberFormat="1" applyFont="1" applyFill="1" applyBorder="1" applyAlignment="1" applyProtection="1">
      <alignment horizontal="right" vertical="center" shrinkToFit="1"/>
      <protection locked="0"/>
    </xf>
    <xf numFmtId="38" fontId="8" fillId="3" borderId="72" xfId="6" applyNumberFormat="1" applyFont="1" applyFill="1" applyBorder="1" applyAlignment="1" applyProtection="1">
      <alignment horizontal="right" vertical="center" shrinkToFit="1"/>
      <protection locked="0"/>
    </xf>
    <xf numFmtId="38" fontId="8" fillId="3" borderId="3" xfId="6" applyNumberFormat="1" applyFont="1" applyFill="1" applyBorder="1" applyAlignment="1" applyProtection="1">
      <alignment horizontal="right" vertical="center" shrinkToFit="1"/>
      <protection locked="0"/>
    </xf>
    <xf numFmtId="38" fontId="8" fillId="3" borderId="74" xfId="6" applyNumberFormat="1" applyFont="1" applyFill="1" applyBorder="1" applyAlignment="1" applyProtection="1">
      <alignment horizontal="right" vertical="center" shrinkToFit="1"/>
      <protection locked="0"/>
    </xf>
    <xf numFmtId="38" fontId="33" fillId="0" borderId="37" xfId="10" applyNumberFormat="1" applyFont="1" applyFill="1" applyBorder="1" applyAlignment="1" applyProtection="1">
      <alignment vertical="center" shrinkToFit="1"/>
      <protection locked="0"/>
    </xf>
    <xf numFmtId="38" fontId="33" fillId="0" borderId="70" xfId="10" applyNumberFormat="1" applyFont="1" applyFill="1" applyBorder="1" applyAlignment="1" applyProtection="1">
      <alignment vertical="center" shrinkToFit="1"/>
      <protection locked="0"/>
    </xf>
    <xf numFmtId="38" fontId="33" fillId="0" borderId="38" xfId="10" applyNumberFormat="1" applyFont="1" applyFill="1" applyBorder="1" applyAlignment="1" applyProtection="1">
      <alignment vertical="center" shrinkToFit="1"/>
      <protection locked="0"/>
    </xf>
    <xf numFmtId="38" fontId="33" fillId="0" borderId="69" xfId="10" applyNumberFormat="1" applyFont="1" applyFill="1" applyBorder="1" applyAlignment="1" applyProtection="1">
      <alignment vertical="center" shrinkToFit="1"/>
      <protection locked="0"/>
    </xf>
    <xf numFmtId="38" fontId="33" fillId="0" borderId="124" xfId="10" applyNumberFormat="1" applyFont="1" applyFill="1" applyBorder="1" applyAlignment="1" applyProtection="1">
      <alignment vertical="center" shrinkToFit="1"/>
      <protection locked="0"/>
    </xf>
    <xf numFmtId="38" fontId="33" fillId="0" borderId="5" xfId="10" applyNumberFormat="1" applyFont="1" applyFill="1" applyBorder="1" applyAlignment="1" applyProtection="1">
      <alignment vertical="center" shrinkToFit="1"/>
      <protection locked="0"/>
    </xf>
    <xf numFmtId="38" fontId="33" fillId="0" borderId="73" xfId="10" applyNumberFormat="1" applyFont="1" applyFill="1" applyBorder="1" applyAlignment="1" applyProtection="1">
      <alignment vertical="center" shrinkToFit="1"/>
      <protection locked="0"/>
    </xf>
    <xf numFmtId="38" fontId="33" fillId="0" borderId="10" xfId="10" applyNumberFormat="1" applyFont="1" applyFill="1" applyBorder="1" applyAlignment="1" applyProtection="1">
      <alignment vertical="center" shrinkToFit="1"/>
      <protection locked="0"/>
    </xf>
    <xf numFmtId="38" fontId="33" fillId="0" borderId="63" xfId="10" applyNumberFormat="1" applyFont="1" applyFill="1" applyBorder="1" applyAlignment="1" applyProtection="1">
      <alignment vertical="center" shrinkToFit="1"/>
      <protection locked="0"/>
    </xf>
    <xf numFmtId="38" fontId="33" fillId="0" borderId="91" xfId="10" applyNumberFormat="1" applyFont="1" applyFill="1" applyBorder="1" applyAlignment="1" applyProtection="1">
      <alignment vertical="center" shrinkToFit="1"/>
      <protection locked="0"/>
    </xf>
    <xf numFmtId="38" fontId="33" fillId="0" borderId="15" xfId="10" applyNumberFormat="1" applyFont="1" applyFill="1" applyBorder="1" applyAlignment="1" applyProtection="1">
      <alignment vertical="center" shrinkToFit="1"/>
      <protection locked="0"/>
    </xf>
    <xf numFmtId="38" fontId="33" fillId="0" borderId="17" xfId="10" applyNumberFormat="1" applyFont="1" applyFill="1" applyBorder="1" applyAlignment="1" applyProtection="1">
      <alignment vertical="center" shrinkToFit="1"/>
      <protection locked="0"/>
    </xf>
    <xf numFmtId="38" fontId="33" fillId="0" borderId="93" xfId="10" applyNumberFormat="1" applyFont="1" applyFill="1" applyBorder="1" applyAlignment="1" applyProtection="1">
      <alignment vertical="center" shrinkToFit="1"/>
      <protection locked="0"/>
    </xf>
    <xf numFmtId="38" fontId="33" fillId="0" borderId="43" xfId="10" applyNumberFormat="1" applyFont="1" applyFill="1" applyBorder="1" applyAlignment="1" applyProtection="1">
      <alignment vertical="center" shrinkToFit="1"/>
      <protection locked="0"/>
    </xf>
    <xf numFmtId="38" fontId="33" fillId="0" borderId="105" xfId="10" applyNumberFormat="1" applyFont="1" applyFill="1" applyBorder="1" applyAlignment="1" applyProtection="1">
      <alignment vertical="center" shrinkToFit="1"/>
      <protection locked="0"/>
    </xf>
    <xf numFmtId="38" fontId="33" fillId="0" borderId="2" xfId="10" applyNumberFormat="1" applyFont="1" applyFill="1" applyBorder="1" applyAlignment="1" applyProtection="1">
      <alignment vertical="center" shrinkToFit="1"/>
      <protection locked="0"/>
    </xf>
    <xf numFmtId="38" fontId="33" fillId="0" borderId="72" xfId="10" applyNumberFormat="1" applyFont="1" applyFill="1" applyBorder="1" applyAlignment="1" applyProtection="1">
      <alignment vertical="center" shrinkToFit="1"/>
      <protection locked="0"/>
    </xf>
    <xf numFmtId="38" fontId="33" fillId="0" borderId="0" xfId="10" applyNumberFormat="1" applyFont="1" applyFill="1" applyBorder="1" applyAlignment="1" applyProtection="1">
      <alignment vertical="center" shrinkToFit="1"/>
      <protection locked="0"/>
    </xf>
    <xf numFmtId="38" fontId="33" fillId="0" borderId="6" xfId="10" applyNumberFormat="1" applyFont="1" applyFill="1" applyBorder="1" applyAlignment="1" applyProtection="1">
      <alignment vertical="center" shrinkToFit="1"/>
      <protection locked="0"/>
    </xf>
    <xf numFmtId="38" fontId="33" fillId="0" borderId="25" xfId="10" applyNumberFormat="1" applyFont="1" applyFill="1" applyBorder="1" applyAlignment="1" applyProtection="1">
      <alignment vertical="center" shrinkToFit="1"/>
      <protection locked="0"/>
    </xf>
    <xf numFmtId="38" fontId="8" fillId="0" borderId="73" xfId="6" applyFont="1" applyBorder="1" applyAlignment="1" applyProtection="1">
      <alignment vertical="center"/>
    </xf>
    <xf numFmtId="38" fontId="8" fillId="0" borderId="75" xfId="6" applyFont="1" applyBorder="1" applyAlignment="1" applyProtection="1">
      <alignment vertical="center"/>
    </xf>
    <xf numFmtId="38" fontId="8" fillId="3" borderId="15" xfId="6" applyFont="1" applyFill="1" applyBorder="1" applyAlignment="1" applyProtection="1">
      <alignment vertical="center" shrinkToFit="1"/>
      <protection locked="0"/>
    </xf>
    <xf numFmtId="38" fontId="8" fillId="3" borderId="17" xfId="6" applyFont="1" applyFill="1" applyBorder="1" applyAlignment="1" applyProtection="1">
      <alignment vertical="center" shrinkToFit="1"/>
      <protection locked="0"/>
    </xf>
    <xf numFmtId="38" fontId="8" fillId="3" borderId="31" xfId="6" applyFont="1" applyFill="1" applyBorder="1" applyAlignment="1" applyProtection="1">
      <alignment vertical="center" shrinkToFit="1"/>
      <protection locked="0"/>
    </xf>
    <xf numFmtId="38" fontId="8" fillId="3" borderId="72" xfId="6" applyFont="1" applyFill="1" applyBorder="1" applyAlignment="1" applyProtection="1">
      <alignment vertical="center" shrinkToFit="1"/>
      <protection locked="0"/>
    </xf>
    <xf numFmtId="38" fontId="8" fillId="3" borderId="3" xfId="6" applyFont="1" applyFill="1" applyBorder="1" applyAlignment="1" applyProtection="1">
      <alignment vertical="center" shrinkToFit="1"/>
      <protection locked="0"/>
    </xf>
    <xf numFmtId="38" fontId="8" fillId="3" borderId="74" xfId="6" applyFont="1" applyFill="1" applyBorder="1" applyAlignment="1" applyProtection="1">
      <alignment vertical="center" shrinkToFit="1"/>
      <protection locked="0"/>
    </xf>
    <xf numFmtId="38" fontId="8" fillId="2" borderId="41" xfId="6" applyFont="1" applyFill="1" applyBorder="1" applyAlignment="1" applyProtection="1">
      <alignment vertical="center"/>
    </xf>
    <xf numFmtId="38" fontId="8" fillId="2" borderId="41" xfId="0" applyNumberFormat="1" applyFont="1" applyFill="1" applyBorder="1" applyAlignment="1" applyProtection="1">
      <alignment vertical="center"/>
    </xf>
    <xf numFmtId="38" fontId="8" fillId="2" borderId="57" xfId="6" applyFont="1" applyFill="1" applyBorder="1" applyAlignment="1" applyProtection="1">
      <alignment vertical="center"/>
    </xf>
    <xf numFmtId="38" fontId="8" fillId="2" borderId="42" xfId="0" applyNumberFormat="1" applyFont="1" applyFill="1" applyBorder="1" applyAlignment="1" applyProtection="1">
      <alignment vertical="center"/>
    </xf>
    <xf numFmtId="176" fontId="10" fillId="3" borderId="43" xfId="0" applyNumberFormat="1" applyFont="1" applyFill="1" applyBorder="1" applyAlignment="1" applyProtection="1">
      <alignment vertical="center"/>
      <protection locked="0"/>
    </xf>
    <xf numFmtId="176" fontId="10" fillId="0" borderId="1" xfId="0" applyNumberFormat="1" applyFont="1" applyBorder="1" applyAlignment="1" applyProtection="1">
      <alignment vertical="center"/>
    </xf>
    <xf numFmtId="176" fontId="10" fillId="0" borderId="43" xfId="0" applyNumberFormat="1" applyFont="1" applyBorder="1" applyAlignment="1" applyProtection="1">
      <alignment vertical="center"/>
    </xf>
    <xf numFmtId="176" fontId="10" fillId="0" borderId="68" xfId="0" applyNumberFormat="1" applyFont="1" applyBorder="1" applyAlignment="1" applyProtection="1">
      <alignment vertical="center"/>
    </xf>
    <xf numFmtId="38" fontId="8" fillId="3" borderId="91" xfId="6" applyFont="1" applyFill="1" applyBorder="1" applyAlignment="1" applyProtection="1">
      <alignment vertical="center" shrinkToFit="1"/>
      <protection locked="0"/>
    </xf>
    <xf numFmtId="38" fontId="8" fillId="3" borderId="2" xfId="6" applyFont="1" applyFill="1" applyBorder="1" applyAlignment="1" applyProtection="1">
      <alignment vertical="center" shrinkToFit="1"/>
      <protection locked="0"/>
    </xf>
    <xf numFmtId="0" fontId="11" fillId="0" borderId="34" xfId="0" applyFont="1" applyBorder="1" applyAlignment="1" applyProtection="1">
      <alignment horizontal="left" vertical="top" shrinkToFit="1"/>
    </xf>
    <xf numFmtId="38" fontId="10" fillId="0" borderId="0" xfId="6" applyNumberFormat="1" applyFont="1" applyFill="1" applyBorder="1" applyAlignment="1" applyProtection="1">
      <alignment vertical="center"/>
    </xf>
    <xf numFmtId="0" fontId="10" fillId="0" borderId="7" xfId="0" applyFont="1" applyFill="1" applyBorder="1" applyAlignment="1" applyProtection="1">
      <alignment vertical="center" shrinkToFit="1"/>
    </xf>
    <xf numFmtId="38" fontId="10" fillId="0" borderId="16" xfId="6" applyNumberFormat="1" applyFont="1" applyFill="1" applyBorder="1" applyAlignment="1" applyProtection="1">
      <alignment vertical="center"/>
    </xf>
    <xf numFmtId="0" fontId="10" fillId="0" borderId="22" xfId="0" applyFont="1" applyFill="1" applyBorder="1" applyAlignment="1" applyProtection="1">
      <alignment vertical="center" shrinkToFit="1"/>
    </xf>
    <xf numFmtId="38" fontId="10" fillId="0" borderId="0" xfId="8" applyNumberFormat="1" applyFont="1" applyProtection="1">
      <alignment vertical="center"/>
    </xf>
    <xf numFmtId="0" fontId="11" fillId="0" borderId="0" xfId="0" applyFont="1" applyBorder="1" applyAlignment="1" applyProtection="1">
      <alignment vertical="top" shrinkToFit="1"/>
    </xf>
    <xf numFmtId="0" fontId="13" fillId="0" borderId="41" xfId="0" applyFont="1" applyBorder="1" applyAlignment="1" applyProtection="1">
      <alignment horizontal="center" vertical="center" wrapText="1"/>
    </xf>
    <xf numFmtId="0" fontId="13" fillId="0" borderId="42" xfId="0" applyFont="1" applyBorder="1" applyAlignment="1" applyProtection="1">
      <alignment horizontal="center" vertical="center" wrapText="1"/>
    </xf>
    <xf numFmtId="176" fontId="10" fillId="0" borderId="34" xfId="0" applyNumberFormat="1" applyFont="1" applyFill="1" applyBorder="1" applyAlignment="1" applyProtection="1">
      <alignment vertical="top" shrinkToFit="1"/>
    </xf>
    <xf numFmtId="0" fontId="10" fillId="0" borderId="46" xfId="0" applyFont="1" applyFill="1" applyBorder="1" applyAlignment="1" applyProtection="1">
      <alignment horizontal="left" vertical="center"/>
    </xf>
    <xf numFmtId="0" fontId="10" fillId="0" borderId="0" xfId="0" applyFont="1" applyFill="1" applyBorder="1" applyAlignment="1" applyProtection="1">
      <alignment horizontal="left" vertical="center"/>
    </xf>
    <xf numFmtId="0" fontId="10" fillId="0" borderId="47" xfId="0" applyFont="1" applyFill="1" applyBorder="1" applyAlignment="1" applyProtection="1">
      <alignment horizontal="left" vertical="center"/>
    </xf>
    <xf numFmtId="0" fontId="10" fillId="0" borderId="16" xfId="0" applyFont="1" applyFill="1" applyBorder="1" applyAlignment="1" applyProtection="1">
      <alignment horizontal="left" vertical="center"/>
    </xf>
    <xf numFmtId="0" fontId="11" fillId="0" borderId="117" xfId="0" applyFont="1" applyFill="1" applyBorder="1" applyProtection="1">
      <alignment vertical="center"/>
    </xf>
    <xf numFmtId="0" fontId="11" fillId="0" borderId="55" xfId="0" applyFont="1" applyFill="1" applyBorder="1" applyProtection="1">
      <alignment vertical="center"/>
    </xf>
    <xf numFmtId="0" fontId="11" fillId="0" borderId="37" xfId="0" applyFont="1" applyFill="1" applyBorder="1" applyProtection="1">
      <alignment vertical="center"/>
    </xf>
    <xf numFmtId="0" fontId="11" fillId="0" borderId="40" xfId="0" applyFont="1" applyFill="1" applyBorder="1" applyProtection="1">
      <alignment vertical="center"/>
    </xf>
    <xf numFmtId="0" fontId="10" fillId="0" borderId="51" xfId="0" applyFont="1" applyBorder="1" applyAlignment="1" applyProtection="1">
      <alignment horizontal="right" vertical="center"/>
    </xf>
    <xf numFmtId="0" fontId="10" fillId="0" borderId="2" xfId="0" applyFont="1" applyFill="1" applyBorder="1" applyAlignment="1" applyProtection="1">
      <alignment vertical="center"/>
    </xf>
    <xf numFmtId="0" fontId="10" fillId="0" borderId="53" xfId="0" applyFont="1" applyBorder="1" applyAlignment="1" applyProtection="1">
      <alignment horizontal="center" vertical="center"/>
    </xf>
    <xf numFmtId="0" fontId="10" fillId="0" borderId="54" xfId="0" applyFont="1" applyBorder="1" applyAlignment="1" applyProtection="1">
      <alignment horizontal="center" vertical="center"/>
    </xf>
    <xf numFmtId="0" fontId="10" fillId="0" borderId="52" xfId="0" applyFont="1" applyFill="1" applyBorder="1" applyAlignment="1" applyProtection="1">
      <alignment horizontal="center" vertical="center"/>
    </xf>
    <xf numFmtId="0" fontId="10" fillId="0" borderId="52" xfId="0" applyFont="1" applyBorder="1" applyAlignment="1" applyProtection="1">
      <alignment horizontal="center" vertical="center"/>
    </xf>
    <xf numFmtId="38" fontId="8" fillId="3" borderId="75" xfId="6" applyNumberFormat="1" applyFont="1" applyFill="1" applyBorder="1" applyAlignment="1" applyProtection="1">
      <alignment horizontal="right" vertical="center"/>
      <protection locked="0"/>
    </xf>
    <xf numFmtId="38" fontId="8" fillId="3" borderId="75" xfId="6" applyFont="1" applyFill="1" applyBorder="1" applyAlignment="1" applyProtection="1">
      <alignment vertical="center"/>
      <protection locked="0"/>
    </xf>
    <xf numFmtId="0" fontId="10" fillId="0" borderId="34" xfId="0" applyFont="1" applyBorder="1" applyAlignment="1" applyProtection="1">
      <alignment vertical="center" wrapText="1"/>
    </xf>
    <xf numFmtId="0" fontId="33" fillId="0" borderId="15" xfId="10" applyFont="1" applyFill="1" applyBorder="1" applyAlignment="1" applyProtection="1">
      <alignment vertical="center" shrinkToFit="1"/>
      <protection locked="0"/>
    </xf>
    <xf numFmtId="0" fontId="33" fillId="0" borderId="80" xfId="10" applyFont="1" applyFill="1" applyBorder="1" applyAlignment="1" applyProtection="1">
      <alignment vertical="center" shrinkToFit="1"/>
      <protection locked="0"/>
    </xf>
    <xf numFmtId="0" fontId="46" fillId="0" borderId="34" xfId="10" applyFont="1" applyBorder="1" applyAlignment="1" applyProtection="1">
      <alignment horizontal="left" vertical="top" shrinkToFit="1"/>
    </xf>
    <xf numFmtId="0" fontId="46" fillId="0" borderId="0" xfId="10" applyFont="1" applyBorder="1" applyAlignment="1" applyProtection="1">
      <alignment horizontal="left" vertical="top" wrapText="1" shrinkToFit="1"/>
    </xf>
    <xf numFmtId="0" fontId="36" fillId="0" borderId="0" xfId="9" applyFont="1" applyAlignment="1" applyProtection="1">
      <alignment horizontal="left" vertical="top"/>
    </xf>
    <xf numFmtId="0" fontId="46" fillId="0" borderId="0" xfId="10" applyFont="1" applyBorder="1" applyAlignment="1" applyProtection="1">
      <alignment horizontal="left" vertical="top" shrinkToFit="1"/>
    </xf>
    <xf numFmtId="0" fontId="8" fillId="3" borderId="15" xfId="0" applyFont="1" applyFill="1" applyBorder="1" applyAlignment="1" applyProtection="1">
      <alignment horizontal="center" vertical="center" shrinkToFit="1"/>
      <protection locked="0"/>
    </xf>
    <xf numFmtId="0" fontId="46" fillId="0" borderId="0" xfId="10" applyFont="1" applyFill="1" applyBorder="1" applyAlignment="1" applyProtection="1">
      <alignment horizontal="left" vertical="top" shrinkToFit="1"/>
    </xf>
    <xf numFmtId="0" fontId="10" fillId="0" borderId="58" xfId="0" applyFont="1" applyFill="1" applyBorder="1" applyAlignment="1" applyProtection="1">
      <alignment vertical="center"/>
    </xf>
    <xf numFmtId="0" fontId="10" fillId="0" borderId="56" xfId="0" applyFont="1" applyFill="1" applyBorder="1" applyAlignment="1" applyProtection="1">
      <alignment vertical="center"/>
    </xf>
    <xf numFmtId="0" fontId="8" fillId="0" borderId="0" xfId="0" applyFont="1" applyBorder="1" applyAlignment="1" applyProtection="1">
      <alignment horizontal="distributed" vertical="center"/>
    </xf>
    <xf numFmtId="0" fontId="10" fillId="0" borderId="87" xfId="0" applyFont="1" applyBorder="1" applyAlignment="1" applyProtection="1">
      <alignment horizontal="center" vertical="center"/>
    </xf>
    <xf numFmtId="0" fontId="10" fillId="0" borderId="88" xfId="0" applyFont="1" applyBorder="1" applyAlignment="1" applyProtection="1">
      <alignment horizontal="center" vertical="center"/>
    </xf>
    <xf numFmtId="0" fontId="11" fillId="0" borderId="0" xfId="0" applyFont="1" applyBorder="1" applyAlignment="1" applyProtection="1">
      <alignment vertical="top" wrapText="1"/>
    </xf>
    <xf numFmtId="0" fontId="10" fillId="0" borderId="50" xfId="0" applyFont="1" applyBorder="1" applyAlignment="1" applyProtection="1">
      <alignment horizontal="center" vertical="center"/>
    </xf>
    <xf numFmtId="0" fontId="10" fillId="0" borderId="16"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3" borderId="15" xfId="0" applyFont="1" applyFill="1" applyBorder="1" applyAlignment="1" applyProtection="1">
      <alignment horizontal="center" vertical="center" shrinkToFit="1"/>
      <protection locked="0"/>
    </xf>
    <xf numFmtId="0" fontId="8" fillId="0" borderId="34" xfId="0" applyFont="1" applyBorder="1" applyAlignment="1" applyProtection="1">
      <alignment horizontal="distributed" vertical="center"/>
    </xf>
    <xf numFmtId="0" fontId="50" fillId="0" borderId="0" xfId="0" applyFont="1" applyProtection="1">
      <alignment vertical="center"/>
    </xf>
    <xf numFmtId="0" fontId="11" fillId="0" borderId="0" xfId="0" applyFont="1" applyBorder="1" applyProtection="1">
      <alignment vertical="center"/>
    </xf>
    <xf numFmtId="0" fontId="8" fillId="0" borderId="34" xfId="0" applyFont="1" applyBorder="1" applyProtection="1">
      <alignment vertical="center"/>
    </xf>
    <xf numFmtId="0" fontId="10" fillId="0" borderId="35" xfId="0" applyFont="1" applyBorder="1" applyAlignment="1" applyProtection="1">
      <alignment vertical="center" wrapText="1"/>
    </xf>
    <xf numFmtId="0" fontId="8" fillId="0" borderId="57" xfId="0" applyFont="1" applyBorder="1" applyAlignment="1" applyProtection="1">
      <alignment horizontal="right" vertical="center"/>
    </xf>
    <xf numFmtId="0" fontId="8" fillId="0" borderId="62" xfId="0" applyFont="1" applyBorder="1" applyAlignment="1" applyProtection="1">
      <alignment horizontal="right" vertical="center"/>
    </xf>
    <xf numFmtId="0" fontId="13" fillId="0" borderId="0" xfId="0" applyFont="1" applyBorder="1" applyAlignment="1" applyProtection="1">
      <alignment horizontal="center" vertical="center"/>
    </xf>
    <xf numFmtId="0" fontId="13" fillId="0" borderId="0" xfId="0" applyFont="1" applyFill="1" applyProtection="1">
      <alignment vertical="center"/>
    </xf>
    <xf numFmtId="0" fontId="10" fillId="0" borderId="0" xfId="0" applyFont="1" applyFill="1" applyProtection="1">
      <alignment vertical="center"/>
    </xf>
    <xf numFmtId="0" fontId="13" fillId="0" borderId="0" xfId="0" applyFont="1" applyProtection="1">
      <alignment vertical="center"/>
    </xf>
    <xf numFmtId="0" fontId="10" fillId="0" borderId="0" xfId="0" applyFont="1" applyProtection="1">
      <alignment vertical="center"/>
    </xf>
    <xf numFmtId="0" fontId="10" fillId="0" borderId="0" xfId="0" applyFont="1" applyBorder="1" applyProtection="1">
      <alignment vertical="center"/>
    </xf>
    <xf numFmtId="0" fontId="13" fillId="0" borderId="0" xfId="0" applyFont="1" applyBorder="1" applyAlignment="1" applyProtection="1">
      <alignment horizontal="left" vertical="center"/>
    </xf>
    <xf numFmtId="0" fontId="10" fillId="0" borderId="0" xfId="0" applyFont="1" applyBorder="1" applyAlignment="1" applyProtection="1">
      <alignment horizontal="right" vertical="center" wrapText="1"/>
    </xf>
    <xf numFmtId="0" fontId="10" fillId="0" borderId="0" xfId="0" applyFont="1" applyBorder="1" applyAlignment="1" applyProtection="1">
      <alignment horizontal="center" vertical="center" wrapText="1"/>
    </xf>
    <xf numFmtId="0" fontId="11" fillId="0" borderId="5" xfId="0" applyFont="1" applyBorder="1" applyAlignment="1" applyProtection="1">
      <alignment horizontal="left" vertical="center"/>
    </xf>
    <xf numFmtId="0" fontId="11" fillId="0" borderId="1" xfId="0" applyFont="1" applyBorder="1" applyAlignment="1" applyProtection="1">
      <alignment horizontal="left" vertical="center"/>
    </xf>
    <xf numFmtId="0" fontId="10" fillId="0" borderId="91" xfId="0" applyFont="1" applyBorder="1" applyAlignment="1" applyProtection="1">
      <alignment horizontal="center" vertical="center" wrapText="1"/>
    </xf>
    <xf numFmtId="0" fontId="10" fillId="0" borderId="105" xfId="0" applyFont="1" applyBorder="1" applyAlignment="1" applyProtection="1">
      <alignment horizontal="center" vertical="center"/>
    </xf>
    <xf numFmtId="0" fontId="10" fillId="0" borderId="4" xfId="0" applyFont="1" applyBorder="1" applyAlignment="1" applyProtection="1">
      <alignment horizontal="center" vertical="center"/>
    </xf>
    <xf numFmtId="0" fontId="10" fillId="0" borderId="4" xfId="0" applyFont="1" applyBorder="1" applyProtection="1">
      <alignment vertical="center"/>
    </xf>
    <xf numFmtId="0" fontId="10" fillId="0" borderId="3" xfId="0" applyFont="1" applyBorder="1" applyProtection="1">
      <alignment vertical="center"/>
    </xf>
    <xf numFmtId="0" fontId="10" fillId="0" borderId="9" xfId="0" applyFont="1" applyBorder="1" applyProtection="1">
      <alignment vertical="center"/>
    </xf>
    <xf numFmtId="0" fontId="10" fillId="0" borderId="11" xfId="0" applyFont="1" applyBorder="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3" fillId="0" borderId="0" xfId="0" applyFont="1" applyAlignment="1" applyProtection="1">
      <alignment horizontal="left" vertical="top"/>
    </xf>
    <xf numFmtId="0" fontId="13" fillId="0" borderId="0" xfId="0" applyFont="1" applyAlignment="1" applyProtection="1">
      <alignment vertical="top" wrapText="1"/>
    </xf>
    <xf numFmtId="0" fontId="13" fillId="0" borderId="0" xfId="0" applyFont="1" applyAlignment="1" applyProtection="1">
      <alignment vertical="top"/>
    </xf>
    <xf numFmtId="0" fontId="8" fillId="0" borderId="0" xfId="0" applyFont="1" applyAlignment="1" applyProtection="1">
      <alignment horizontal="left" vertical="center" wrapText="1"/>
    </xf>
    <xf numFmtId="0" fontId="10" fillId="0" borderId="34" xfId="0" applyFont="1" applyBorder="1" applyAlignment="1" applyProtection="1">
      <alignment vertical="center"/>
    </xf>
    <xf numFmtId="0" fontId="10" fillId="0" borderId="35" xfId="0" applyFont="1" applyBorder="1" applyAlignment="1" applyProtection="1">
      <alignment vertical="center"/>
    </xf>
    <xf numFmtId="0" fontId="11" fillId="0" borderId="105" xfId="0" applyFont="1" applyBorder="1" applyAlignment="1" applyProtection="1">
      <alignment horizontal="left" vertical="center"/>
    </xf>
    <xf numFmtId="0" fontId="10" fillId="0" borderId="28" xfId="0" applyFont="1" applyFill="1" applyBorder="1" applyAlignment="1" applyProtection="1">
      <alignment vertical="center"/>
    </xf>
    <xf numFmtId="0" fontId="10" fillId="0" borderId="0" xfId="0" applyFont="1" applyBorder="1" applyAlignment="1" applyProtection="1">
      <alignment vertical="center"/>
    </xf>
    <xf numFmtId="0" fontId="11" fillId="0" borderId="16" xfId="0" applyFont="1" applyBorder="1" applyAlignment="1" applyProtection="1">
      <alignment vertical="center"/>
    </xf>
    <xf numFmtId="0" fontId="10" fillId="0" borderId="16" xfId="0" applyFont="1" applyBorder="1" applyAlignment="1" applyProtection="1">
      <alignment vertical="center"/>
    </xf>
    <xf numFmtId="0" fontId="10" fillId="0" borderId="29" xfId="0" applyFont="1" applyBorder="1" applyAlignment="1" applyProtection="1">
      <alignment vertical="center"/>
    </xf>
    <xf numFmtId="0" fontId="10" fillId="0" borderId="30" xfId="0" applyFont="1" applyBorder="1" applyAlignment="1" applyProtection="1">
      <alignment vertical="center"/>
    </xf>
    <xf numFmtId="0" fontId="13" fillId="0" borderId="10" xfId="0" applyFont="1" applyBorder="1" applyAlignment="1" applyProtection="1">
      <alignment horizontal="center" vertical="center" wrapText="1"/>
    </xf>
    <xf numFmtId="0" fontId="13" fillId="0" borderId="15" xfId="0" applyFont="1" applyBorder="1" applyAlignment="1" applyProtection="1">
      <alignment horizontal="center" vertical="center" wrapText="1"/>
    </xf>
    <xf numFmtId="0" fontId="8" fillId="0" borderId="0" xfId="0" applyFont="1" applyFill="1" applyBorder="1" applyAlignment="1" applyProtection="1">
      <alignment vertical="center" shrinkToFit="1"/>
    </xf>
    <xf numFmtId="0" fontId="8" fillId="0" borderId="0" xfId="0" applyFont="1" applyFill="1" applyBorder="1" applyAlignment="1" applyProtection="1">
      <alignment horizontal="distributed" vertical="center"/>
    </xf>
    <xf numFmtId="0" fontId="8" fillId="0" borderId="52" xfId="0" applyFont="1" applyBorder="1" applyProtection="1">
      <alignment vertical="center"/>
    </xf>
    <xf numFmtId="0" fontId="8" fillId="0" borderId="45" xfId="0" applyFont="1" applyBorder="1" applyProtection="1">
      <alignment vertical="center"/>
    </xf>
    <xf numFmtId="0" fontId="8" fillId="0" borderId="87" xfId="0" applyFont="1" applyBorder="1" applyProtection="1">
      <alignment vertical="center"/>
    </xf>
    <xf numFmtId="0" fontId="10" fillId="0" borderId="4" xfId="0" applyFont="1" applyBorder="1" applyAlignment="1" applyProtection="1">
      <alignment horizontal="left" vertical="center"/>
    </xf>
    <xf numFmtId="0" fontId="8" fillId="0" borderId="4" xfId="0" applyFont="1" applyBorder="1" applyProtection="1">
      <alignment vertical="center"/>
    </xf>
    <xf numFmtId="0" fontId="8" fillId="0" borderId="3" xfId="0" applyFont="1" applyBorder="1" applyProtection="1">
      <alignment vertical="center"/>
    </xf>
    <xf numFmtId="55" fontId="10" fillId="0" borderId="92" xfId="0" applyNumberFormat="1" applyFont="1" applyFill="1" applyBorder="1" applyAlignment="1" applyProtection="1">
      <alignment vertical="center"/>
    </xf>
    <xf numFmtId="0" fontId="8" fillId="0" borderId="53" xfId="0" applyFont="1" applyBorder="1" applyProtection="1">
      <alignment vertical="center"/>
    </xf>
    <xf numFmtId="0" fontId="10" fillId="0" borderId="71" xfId="0" applyFont="1" applyBorder="1" applyAlignment="1" applyProtection="1">
      <alignment horizontal="right" vertical="center"/>
    </xf>
    <xf numFmtId="0" fontId="8" fillId="0" borderId="64" xfId="0" applyFont="1" applyBorder="1" applyProtection="1">
      <alignment vertical="center"/>
    </xf>
    <xf numFmtId="0" fontId="8" fillId="0" borderId="10" xfId="0" applyFont="1" applyBorder="1" applyProtection="1">
      <alignment vertical="center"/>
    </xf>
    <xf numFmtId="0" fontId="10" fillId="0" borderId="8" xfId="0" applyFont="1" applyBorder="1" applyAlignment="1" applyProtection="1">
      <alignment horizontal="right" vertical="center"/>
    </xf>
    <xf numFmtId="0" fontId="10" fillId="0" borderId="14" xfId="0" applyFont="1" applyFill="1" applyBorder="1" applyAlignment="1" applyProtection="1">
      <alignment horizontal="center" vertical="center"/>
    </xf>
    <xf numFmtId="0" fontId="29" fillId="0" borderId="0" xfId="0" applyFont="1" applyBorder="1" applyAlignment="1" applyProtection="1">
      <alignment vertical="top" wrapText="1"/>
    </xf>
    <xf numFmtId="0" fontId="10" fillId="0" borderId="5" xfId="0" applyFont="1" applyFill="1" applyBorder="1" applyProtection="1">
      <alignment vertical="center"/>
    </xf>
    <xf numFmtId="0" fontId="0" fillId="0" borderId="43" xfId="0" applyFont="1" applyBorder="1" applyAlignment="1" applyProtection="1">
      <alignment vertical="center"/>
    </xf>
    <xf numFmtId="0" fontId="0" fillId="0" borderId="17" xfId="0" applyFont="1" applyBorder="1" applyAlignment="1" applyProtection="1">
      <alignment vertical="center"/>
    </xf>
    <xf numFmtId="0" fontId="11" fillId="0" borderId="117" xfId="0" applyFont="1" applyBorder="1" applyProtection="1">
      <alignment vertical="center"/>
    </xf>
    <xf numFmtId="0" fontId="11" fillId="0" borderId="55" xfId="0" applyFont="1" applyBorder="1" applyProtection="1">
      <alignment vertical="center"/>
    </xf>
    <xf numFmtId="0" fontId="11" fillId="0" borderId="0" xfId="0" applyFont="1" applyFill="1" applyBorder="1" applyProtection="1">
      <alignment vertical="center"/>
    </xf>
    <xf numFmtId="38" fontId="10" fillId="0" borderId="0" xfId="0" applyNumberFormat="1"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0" fontId="8" fillId="0" borderId="80" xfId="0" applyFont="1" applyBorder="1" applyAlignment="1" applyProtection="1">
      <alignment horizontal="center" vertical="center" wrapText="1"/>
    </xf>
    <xf numFmtId="0" fontId="8" fillId="0" borderId="124"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34" xfId="0" applyFont="1" applyBorder="1" applyAlignment="1" applyProtection="1">
      <alignment vertical="top" wrapText="1"/>
    </xf>
    <xf numFmtId="0" fontId="8" fillId="0" borderId="34" xfId="0" applyFont="1" applyBorder="1" applyAlignment="1" applyProtection="1">
      <alignment vertical="top" wrapText="1"/>
    </xf>
    <xf numFmtId="0" fontId="8" fillId="0" borderId="0" xfId="0" applyFont="1" applyAlignment="1" applyProtection="1">
      <alignment vertical="top" wrapText="1"/>
    </xf>
    <xf numFmtId="0" fontId="8" fillId="0" borderId="0" xfId="0" applyFont="1" applyAlignment="1" applyProtection="1">
      <alignment vertical="top"/>
    </xf>
    <xf numFmtId="0" fontId="8" fillId="0" borderId="0" xfId="0" applyFont="1" applyAlignment="1" applyProtection="1">
      <alignment vertical="top"/>
    </xf>
    <xf numFmtId="0" fontId="24" fillId="0" borderId="0" xfId="0" applyFont="1" applyFill="1" applyProtection="1">
      <alignment vertical="center"/>
    </xf>
    <xf numFmtId="0" fontId="9" fillId="0" borderId="0" xfId="0" applyFont="1" applyFill="1" applyAlignment="1" applyProtection="1">
      <alignment horizontal="center" vertical="center"/>
    </xf>
    <xf numFmtId="0" fontId="8" fillId="0" borderId="0" xfId="0" applyFont="1" applyFill="1" applyBorder="1" applyAlignment="1" applyProtection="1">
      <alignment horizontal="right" vertical="center"/>
    </xf>
    <xf numFmtId="0" fontId="8" fillId="0" borderId="44" xfId="0" applyFont="1" applyFill="1" applyBorder="1" applyProtection="1">
      <alignment vertical="center"/>
    </xf>
    <xf numFmtId="0" fontId="8" fillId="0" borderId="34" xfId="0" applyFont="1" applyFill="1" applyBorder="1" applyProtection="1">
      <alignment vertical="center"/>
    </xf>
    <xf numFmtId="0" fontId="8" fillId="0" borderId="45" xfId="0" applyFont="1" applyFill="1" applyBorder="1" applyProtection="1">
      <alignment vertical="center"/>
    </xf>
    <xf numFmtId="0" fontId="10" fillId="0" borderId="71" xfId="0" applyFont="1" applyFill="1" applyBorder="1" applyAlignment="1" applyProtection="1">
      <alignment horizontal="right"/>
    </xf>
    <xf numFmtId="0" fontId="8" fillId="0" borderId="93" xfId="0" applyFont="1" applyFill="1" applyBorder="1" applyProtection="1">
      <alignment vertical="center"/>
    </xf>
    <xf numFmtId="0" fontId="10" fillId="0" borderId="7" xfId="0" applyFont="1" applyFill="1" applyBorder="1" applyAlignment="1" applyProtection="1">
      <alignment horizontal="right"/>
    </xf>
    <xf numFmtId="0" fontId="8" fillId="0" borderId="105" xfId="0" applyFont="1" applyFill="1" applyBorder="1" applyProtection="1">
      <alignment vertical="center"/>
    </xf>
    <xf numFmtId="0" fontId="8" fillId="0" borderId="3" xfId="0" applyFont="1" applyFill="1" applyBorder="1" applyAlignment="1" applyProtection="1">
      <alignment horizontal="left" vertical="center"/>
    </xf>
    <xf numFmtId="0" fontId="8" fillId="0" borderId="46" xfId="0" applyFont="1" applyFill="1" applyBorder="1" applyProtection="1">
      <alignment vertical="center"/>
    </xf>
    <xf numFmtId="0" fontId="8" fillId="0" borderId="47" xfId="0" applyFont="1" applyFill="1" applyBorder="1" applyProtection="1">
      <alignment vertical="center"/>
    </xf>
    <xf numFmtId="0" fontId="10" fillId="0" borderId="92" xfId="0" applyFont="1" applyFill="1" applyBorder="1" applyAlignment="1" applyProtection="1">
      <alignment horizontal="right" vertical="center"/>
    </xf>
    <xf numFmtId="0" fontId="10" fillId="0" borderId="53" xfId="0" applyFont="1" applyFill="1" applyBorder="1" applyAlignment="1" applyProtection="1">
      <alignment horizontal="center" vertical="top"/>
    </xf>
    <xf numFmtId="0" fontId="10" fillId="0" borderId="54" xfId="0" applyFont="1" applyFill="1" applyBorder="1" applyAlignment="1" applyProtection="1">
      <alignment horizontal="center" vertical="top"/>
    </xf>
    <xf numFmtId="38" fontId="33" fillId="8" borderId="70" xfId="10" applyNumberFormat="1" applyFont="1" applyFill="1" applyBorder="1" applyAlignment="1" applyProtection="1">
      <alignment vertical="center" shrinkToFit="1"/>
    </xf>
    <xf numFmtId="38" fontId="49" fillId="7" borderId="12" xfId="10" applyNumberFormat="1" applyFont="1" applyFill="1" applyBorder="1" applyAlignment="1" applyProtection="1">
      <alignment vertical="center" shrinkToFit="1"/>
    </xf>
    <xf numFmtId="38" fontId="33" fillId="8" borderId="5" xfId="10" applyNumberFormat="1" applyFont="1" applyFill="1" applyBorder="1" applyAlignment="1" applyProtection="1">
      <alignment vertical="center" shrinkToFit="1"/>
    </xf>
    <xf numFmtId="38" fontId="49" fillId="7" borderId="13" xfId="10" applyNumberFormat="1" applyFont="1" applyFill="1" applyBorder="1" applyAlignment="1" applyProtection="1">
      <alignment vertical="center" shrinkToFit="1"/>
    </xf>
    <xf numFmtId="38" fontId="33" fillId="8" borderId="15" xfId="10" applyNumberFormat="1" applyFont="1" applyFill="1" applyBorder="1" applyAlignment="1" applyProtection="1">
      <alignment vertical="center" shrinkToFit="1"/>
    </xf>
    <xf numFmtId="38" fontId="33" fillId="8" borderId="72" xfId="10" applyNumberFormat="1" applyFont="1" applyFill="1" applyBorder="1" applyAlignment="1" applyProtection="1">
      <alignment vertical="center" shrinkToFit="1"/>
    </xf>
    <xf numFmtId="38" fontId="49" fillId="7" borderId="14" xfId="10" applyNumberFormat="1" applyFont="1" applyFill="1" applyBorder="1" applyAlignment="1" applyProtection="1">
      <alignment vertical="center" shrinkToFit="1"/>
    </xf>
    <xf numFmtId="38" fontId="33" fillId="0" borderId="126" xfId="10" applyNumberFormat="1" applyFont="1" applyFill="1" applyBorder="1" applyAlignment="1" applyProtection="1">
      <alignment vertical="center" shrinkToFit="1"/>
    </xf>
    <xf numFmtId="38" fontId="33" fillId="0" borderId="125" xfId="10" applyNumberFormat="1" applyFont="1" applyFill="1" applyBorder="1" applyAlignment="1" applyProtection="1">
      <alignment vertical="center" shrinkToFit="1"/>
    </xf>
    <xf numFmtId="38" fontId="33" fillId="8" borderId="125" xfId="10" applyNumberFormat="1" applyFont="1" applyFill="1" applyBorder="1" applyAlignment="1" applyProtection="1">
      <alignment vertical="center" shrinkToFit="1"/>
    </xf>
    <xf numFmtId="38" fontId="49" fillId="0" borderId="125" xfId="10" applyNumberFormat="1" applyFont="1" applyFill="1" applyBorder="1" applyAlignment="1" applyProtection="1">
      <alignment vertical="center" shrinkToFit="1"/>
    </xf>
    <xf numFmtId="38" fontId="49" fillId="6" borderId="71" xfId="10" applyNumberFormat="1" applyFont="1" applyFill="1" applyBorder="1" applyAlignment="1" applyProtection="1">
      <alignment vertical="center" shrinkToFit="1"/>
    </xf>
    <xf numFmtId="38" fontId="33" fillId="0" borderId="123" xfId="10" applyNumberFormat="1" applyFont="1" applyFill="1" applyBorder="1" applyAlignment="1" applyProtection="1">
      <alignment vertical="center" shrinkToFit="1"/>
    </xf>
    <xf numFmtId="0" fontId="11" fillId="0" borderId="0" xfId="0" applyFont="1" applyFill="1" applyBorder="1" applyAlignment="1" applyProtection="1">
      <alignment vertical="top"/>
    </xf>
    <xf numFmtId="0" fontId="10" fillId="0" borderId="51" xfId="0" applyFont="1" applyFill="1" applyBorder="1" applyAlignment="1" applyProtection="1">
      <alignment horizontal="right" vertical="center"/>
    </xf>
    <xf numFmtId="0" fontId="10" fillId="0" borderId="64" xfId="0" applyFont="1" applyFill="1" applyBorder="1" applyProtection="1">
      <alignment vertical="center"/>
    </xf>
    <xf numFmtId="0" fontId="10" fillId="0" borderId="10" xfId="0" applyFont="1" applyFill="1" applyBorder="1" applyProtection="1">
      <alignment vertical="center"/>
    </xf>
    <xf numFmtId="0" fontId="8" fillId="0" borderId="16"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10" fillId="0" borderId="47" xfId="0" applyFont="1" applyBorder="1" applyAlignment="1" applyProtection="1">
      <alignment horizontal="left" vertical="center"/>
    </xf>
    <xf numFmtId="0" fontId="10" fillId="0" borderId="16" xfId="0" applyFont="1" applyBorder="1" applyAlignment="1" applyProtection="1">
      <alignment horizontal="left" vertical="center"/>
    </xf>
    <xf numFmtId="0" fontId="10" fillId="0" borderId="0" xfId="0" applyFont="1" applyBorder="1" applyAlignment="1" applyProtection="1">
      <alignment horizontal="center" vertical="top"/>
    </xf>
    <xf numFmtId="0" fontId="10" fillId="0" borderId="0" xfId="0" applyFont="1" applyFill="1" applyBorder="1" applyAlignment="1" applyProtection="1">
      <alignment horizontal="left" vertical="top" wrapText="1"/>
    </xf>
    <xf numFmtId="0" fontId="10" fillId="0" borderId="52" xfId="0" applyFont="1" applyFill="1" applyBorder="1" applyAlignment="1" applyProtection="1">
      <alignment horizontal="center" vertical="top"/>
    </xf>
    <xf numFmtId="38" fontId="8" fillId="0" borderId="0" xfId="0" applyNumberFormat="1" applyFont="1" applyFill="1" applyProtection="1">
      <alignment vertical="center"/>
    </xf>
    <xf numFmtId="0" fontId="10" fillId="0" borderId="8" xfId="0" applyFont="1" applyFill="1" applyBorder="1" applyAlignment="1" applyProtection="1"/>
    <xf numFmtId="0" fontId="10" fillId="0" borderId="93" xfId="0" applyFont="1" applyFill="1" applyBorder="1" applyAlignment="1" applyProtection="1">
      <alignment horizontal="left" vertical="center"/>
    </xf>
    <xf numFmtId="0" fontId="10" fillId="0" borderId="43" xfId="0" applyFont="1" applyFill="1" applyBorder="1" applyAlignment="1" applyProtection="1">
      <alignment horizontal="right"/>
    </xf>
    <xf numFmtId="0" fontId="10" fillId="0" borderId="92" xfId="0" applyFont="1" applyFill="1" applyBorder="1" applyAlignment="1" applyProtection="1">
      <alignment horizontal="right"/>
    </xf>
    <xf numFmtId="38" fontId="49" fillId="6" borderId="7" xfId="10" applyNumberFormat="1" applyFont="1" applyFill="1" applyBorder="1" applyAlignment="1" applyProtection="1">
      <alignment vertical="center" shrinkToFit="1"/>
    </xf>
    <xf numFmtId="38" fontId="49" fillId="6" borderId="11" xfId="10" applyNumberFormat="1" applyFont="1" applyFill="1" applyBorder="1" applyAlignment="1" applyProtection="1">
      <alignment vertical="center" shrinkToFit="1"/>
    </xf>
    <xf numFmtId="38" fontId="49" fillId="6" borderId="92" xfId="10" applyNumberFormat="1" applyFont="1" applyFill="1" applyBorder="1" applyAlignment="1" applyProtection="1">
      <alignment vertical="center" shrinkToFit="1"/>
    </xf>
    <xf numFmtId="38" fontId="49" fillId="6" borderId="115" xfId="10" applyNumberFormat="1" applyFont="1" applyFill="1" applyBorder="1" applyAlignment="1" applyProtection="1">
      <alignment vertical="center" shrinkToFit="1"/>
    </xf>
    <xf numFmtId="38" fontId="49" fillId="6" borderId="70" xfId="10" applyNumberFormat="1" applyFont="1" applyFill="1" applyBorder="1" applyAlignment="1" applyProtection="1">
      <alignment vertical="center" shrinkToFit="1"/>
    </xf>
    <xf numFmtId="38" fontId="49" fillId="6" borderId="5" xfId="10" applyNumberFormat="1" applyFont="1" applyFill="1" applyBorder="1" applyAlignment="1" applyProtection="1">
      <alignment vertical="center" shrinkToFit="1"/>
    </xf>
    <xf numFmtId="38" fontId="49" fillId="6" borderId="114" xfId="10" applyNumberFormat="1" applyFont="1" applyFill="1" applyBorder="1" applyAlignment="1" applyProtection="1">
      <alignment vertical="center" shrinkToFit="1"/>
    </xf>
    <xf numFmtId="38" fontId="49" fillId="7" borderId="141" xfId="10" applyNumberFormat="1" applyFont="1" applyFill="1" applyBorder="1" applyAlignment="1" applyProtection="1">
      <alignment vertical="center" shrinkToFit="1"/>
    </xf>
    <xf numFmtId="0" fontId="10" fillId="0" borderId="36" xfId="0" applyFont="1" applyFill="1" applyBorder="1" applyAlignment="1" applyProtection="1">
      <alignment horizontal="center" vertical="center"/>
    </xf>
    <xf numFmtId="0" fontId="10" fillId="0" borderId="115" xfId="0" applyFont="1" applyFill="1" applyBorder="1" applyAlignment="1" applyProtection="1">
      <alignment horizontal="center" vertical="center"/>
    </xf>
    <xf numFmtId="176" fontId="8" fillId="0" borderId="0" xfId="0" applyNumberFormat="1" applyFont="1" applyFill="1" applyBorder="1" applyProtection="1">
      <alignment vertical="center"/>
    </xf>
    <xf numFmtId="176" fontId="9" fillId="0" borderId="0" xfId="0" applyNumberFormat="1" applyFont="1" applyFill="1" applyBorder="1" applyAlignment="1" applyProtection="1">
      <alignment horizontal="center" vertical="center"/>
    </xf>
    <xf numFmtId="0" fontId="16" fillId="0" borderId="0" xfId="0" applyFont="1" applyFill="1" applyProtection="1">
      <alignment vertical="center"/>
    </xf>
    <xf numFmtId="0" fontId="10" fillId="0" borderId="69" xfId="0" applyFont="1" applyBorder="1" applyAlignment="1" applyProtection="1">
      <alignment vertical="center"/>
    </xf>
    <xf numFmtId="0" fontId="13" fillId="0" borderId="0" xfId="0" applyFont="1" applyFill="1" applyBorder="1" applyAlignment="1" applyProtection="1">
      <alignment vertical="center" wrapText="1"/>
    </xf>
    <xf numFmtId="0" fontId="13"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right"/>
    </xf>
    <xf numFmtId="0" fontId="10" fillId="0" borderId="0" xfId="0" applyFont="1" applyBorder="1" applyAlignment="1" applyProtection="1">
      <alignment horizontal="right"/>
    </xf>
    <xf numFmtId="0" fontId="11" fillId="0" borderId="0" xfId="0" applyFont="1" applyFill="1" applyAlignment="1" applyProtection="1">
      <alignment horizontal="left" vertical="top" wrapText="1"/>
    </xf>
    <xf numFmtId="0" fontId="10" fillId="0" borderId="0" xfId="0" applyFont="1" applyFill="1" applyBorder="1" applyAlignment="1" applyProtection="1">
      <alignment vertical="center" wrapText="1"/>
    </xf>
    <xf numFmtId="0" fontId="24" fillId="0" borderId="0" xfId="8" applyFont="1" applyAlignment="1" applyProtection="1">
      <alignment vertical="top"/>
    </xf>
    <xf numFmtId="0" fontId="8" fillId="0" borderId="0" xfId="8" applyFont="1" applyProtection="1">
      <alignment vertical="center"/>
    </xf>
    <xf numFmtId="0" fontId="23" fillId="0" borderId="0" xfId="8" applyFont="1" applyProtection="1">
      <alignment vertical="center"/>
    </xf>
    <xf numFmtId="0" fontId="10" fillId="0" borderId="63" xfId="0" applyFont="1" applyBorder="1" applyAlignment="1" applyProtection="1">
      <alignment horizontal="center" vertical="center" shrinkToFit="1"/>
    </xf>
    <xf numFmtId="0" fontId="10" fillId="0" borderId="86" xfId="0" applyFont="1" applyBorder="1" applyAlignment="1" applyProtection="1">
      <alignment horizontal="center" vertical="center" shrinkToFit="1"/>
    </xf>
    <xf numFmtId="0" fontId="10" fillId="0" borderId="115" xfId="0" applyFont="1" applyFill="1" applyBorder="1" applyAlignment="1" applyProtection="1">
      <alignment vertical="center" shrinkToFit="1"/>
    </xf>
    <xf numFmtId="0" fontId="10" fillId="0" borderId="0" xfId="8" applyFont="1" applyFill="1" applyBorder="1" applyProtection="1">
      <alignment vertical="center"/>
    </xf>
    <xf numFmtId="0" fontId="8" fillId="0" borderId="141" xfId="0" applyFont="1" applyBorder="1" applyAlignment="1" applyProtection="1">
      <alignment horizontal="center" vertical="center"/>
    </xf>
    <xf numFmtId="0" fontId="11" fillId="0" borderId="71" xfId="0" applyFont="1" applyFill="1" applyBorder="1" applyProtection="1">
      <alignment vertical="center"/>
    </xf>
    <xf numFmtId="0" fontId="11" fillId="0" borderId="92" xfId="0" applyFont="1" applyFill="1" applyBorder="1" applyProtection="1">
      <alignment vertical="center"/>
    </xf>
    <xf numFmtId="3" fontId="8" fillId="0" borderId="0" xfId="0" applyNumberFormat="1" applyFont="1" applyFill="1" applyProtection="1">
      <alignment vertical="center"/>
    </xf>
    <xf numFmtId="0" fontId="10" fillId="0" borderId="124" xfId="0" applyFont="1" applyBorder="1" applyAlignment="1" applyProtection="1">
      <alignment horizontal="center" vertical="center" shrinkToFit="1"/>
    </xf>
    <xf numFmtId="176" fontId="10" fillId="0" borderId="1" xfId="0" applyNumberFormat="1" applyFont="1" applyBorder="1" applyAlignment="1" applyProtection="1">
      <alignment horizontal="right" vertical="center"/>
    </xf>
    <xf numFmtId="176" fontId="10" fillId="0" borderId="43" xfId="0" applyNumberFormat="1" applyFont="1" applyBorder="1" applyAlignment="1" applyProtection="1">
      <alignment horizontal="right" vertical="center"/>
    </xf>
    <xf numFmtId="0" fontId="10" fillId="0" borderId="36" xfId="0" applyFont="1" applyFill="1" applyBorder="1" applyAlignment="1" applyProtection="1">
      <alignment vertical="center" shrinkToFit="1"/>
    </xf>
    <xf numFmtId="0" fontId="10" fillId="0" borderId="10" xfId="0" applyFont="1" applyFill="1" applyBorder="1" applyAlignment="1" applyProtection="1">
      <alignment vertical="center" shrinkToFit="1"/>
    </xf>
    <xf numFmtId="0" fontId="10" fillId="0" borderId="48" xfId="0" applyFont="1" applyFill="1" applyBorder="1" applyAlignment="1" applyProtection="1">
      <alignment vertical="center" shrinkToFit="1"/>
    </xf>
    <xf numFmtId="0" fontId="11" fillId="0" borderId="50" xfId="0" applyFont="1" applyBorder="1" applyAlignment="1" applyProtection="1">
      <alignment horizontal="center" vertical="center"/>
    </xf>
    <xf numFmtId="0" fontId="11" fillId="0" borderId="16" xfId="0" applyFont="1" applyBorder="1" applyAlignment="1" applyProtection="1">
      <alignment horizontal="center" vertical="center"/>
    </xf>
    <xf numFmtId="176" fontId="11" fillId="0" borderId="1" xfId="0" applyNumberFormat="1" applyFont="1" applyBorder="1" applyAlignment="1" applyProtection="1">
      <alignment horizontal="center" vertical="center"/>
    </xf>
    <xf numFmtId="176" fontId="11" fillId="0" borderId="43" xfId="0" applyNumberFormat="1" applyFont="1" applyBorder="1" applyAlignment="1" applyProtection="1">
      <alignment horizontal="center" vertical="center"/>
    </xf>
    <xf numFmtId="0" fontId="8" fillId="0" borderId="141" xfId="0" applyFont="1" applyBorder="1" applyAlignment="1" applyProtection="1">
      <alignment horizontal="center" vertical="center" shrinkToFit="1"/>
    </xf>
    <xf numFmtId="38" fontId="8" fillId="0" borderId="10" xfId="6" applyFont="1" applyBorder="1" applyAlignment="1" applyProtection="1">
      <alignment vertical="center"/>
    </xf>
    <xf numFmtId="0" fontId="8" fillId="0" borderId="0" xfId="0" applyFont="1" applyFill="1" applyAlignment="1" applyProtection="1">
      <alignment vertical="top"/>
    </xf>
    <xf numFmtId="0" fontId="8" fillId="0" borderId="50" xfId="0" applyFont="1" applyBorder="1" applyAlignment="1" applyProtection="1">
      <alignment horizontal="center" vertical="center" wrapText="1"/>
    </xf>
    <xf numFmtId="38" fontId="8" fillId="0" borderId="5" xfId="6" applyFont="1" applyBorder="1" applyAlignment="1" applyProtection="1">
      <alignment vertical="center"/>
    </xf>
    <xf numFmtId="0" fontId="8" fillId="0" borderId="63" xfId="0" applyFont="1" applyBorder="1" applyAlignment="1" applyProtection="1">
      <alignment horizontal="center" vertical="center"/>
    </xf>
    <xf numFmtId="38" fontId="8" fillId="2" borderId="147" xfId="0" applyNumberFormat="1" applyFont="1" applyFill="1" applyBorder="1" applyAlignment="1" applyProtection="1">
      <alignment vertical="center"/>
    </xf>
    <xf numFmtId="38" fontId="8" fillId="2" borderId="149" xfId="0" applyNumberFormat="1" applyFont="1" applyFill="1" applyBorder="1" applyAlignment="1" applyProtection="1">
      <alignment vertical="center"/>
    </xf>
    <xf numFmtId="38" fontId="8" fillId="2" borderId="148" xfId="0" applyNumberFormat="1" applyFont="1" applyFill="1" applyBorder="1" applyAlignment="1" applyProtection="1">
      <alignment vertical="center"/>
    </xf>
    <xf numFmtId="0" fontId="15" fillId="0" borderId="0" xfId="0" applyFont="1" applyProtection="1">
      <alignment vertical="center"/>
    </xf>
    <xf numFmtId="0" fontId="8" fillId="0" borderId="0" xfId="0" applyFont="1" applyFill="1" applyAlignment="1" applyProtection="1">
      <alignment horizontal="left" vertical="center"/>
    </xf>
    <xf numFmtId="0" fontId="10" fillId="0" borderId="86" xfId="0" applyFont="1" applyFill="1" applyBorder="1" applyAlignment="1" applyProtection="1">
      <alignment horizontal="center" vertical="center" shrinkToFit="1"/>
    </xf>
    <xf numFmtId="0" fontId="10" fillId="0" borderId="69" xfId="0" applyFont="1" applyFill="1" applyBorder="1" applyAlignment="1" applyProtection="1">
      <alignment vertical="center" shrinkToFit="1"/>
    </xf>
    <xf numFmtId="38" fontId="8" fillId="0" borderId="73" xfId="6" applyNumberFormat="1" applyFont="1" applyBorder="1" applyAlignment="1" applyProtection="1">
      <alignment horizontal="right" vertical="center"/>
    </xf>
    <xf numFmtId="38" fontId="8" fillId="0" borderId="10" xfId="6" applyNumberFormat="1" applyFont="1" applyBorder="1" applyAlignment="1" applyProtection="1">
      <alignment horizontal="right" vertical="center"/>
    </xf>
    <xf numFmtId="38" fontId="8" fillId="0" borderId="75" xfId="6" applyNumberFormat="1" applyFont="1" applyBorder="1" applyAlignment="1" applyProtection="1">
      <alignment horizontal="right" vertical="center"/>
    </xf>
    <xf numFmtId="38" fontId="8" fillId="2" borderId="41" xfId="6" applyNumberFormat="1" applyFont="1" applyFill="1" applyBorder="1" applyAlignment="1" applyProtection="1">
      <alignment horizontal="right" vertical="center"/>
    </xf>
    <xf numFmtId="38" fontId="8" fillId="2" borderId="41" xfId="0" applyNumberFormat="1" applyFont="1" applyFill="1" applyBorder="1" applyAlignment="1" applyProtection="1">
      <alignment horizontal="right" vertical="center"/>
    </xf>
    <xf numFmtId="38" fontId="8" fillId="2" borderId="57" xfId="6" applyNumberFormat="1" applyFont="1" applyFill="1" applyBorder="1" applyAlignment="1" applyProtection="1">
      <alignment horizontal="right" vertical="center"/>
    </xf>
    <xf numFmtId="38" fontId="8" fillId="2" borderId="42" xfId="0" applyNumberFormat="1" applyFont="1" applyFill="1" applyBorder="1" applyAlignment="1" applyProtection="1">
      <alignment horizontal="right" vertical="center"/>
    </xf>
    <xf numFmtId="38" fontId="33" fillId="0" borderId="80" xfId="10" applyNumberFormat="1" applyFont="1" applyFill="1" applyBorder="1" applyAlignment="1" applyProtection="1">
      <alignment vertical="center" shrinkToFit="1"/>
      <protection locked="0"/>
    </xf>
    <xf numFmtId="38" fontId="33" fillId="6" borderId="38" xfId="10" applyNumberFormat="1" applyFont="1" applyFill="1" applyBorder="1" applyAlignment="1" applyProtection="1">
      <alignment vertical="center" shrinkToFit="1"/>
      <protection locked="0"/>
    </xf>
    <xf numFmtId="38" fontId="33" fillId="6" borderId="39" xfId="10" applyNumberFormat="1" applyFont="1" applyFill="1" applyBorder="1" applyAlignment="1" applyProtection="1">
      <alignment vertical="center" shrinkToFit="1"/>
      <protection locked="0"/>
    </xf>
    <xf numFmtId="38" fontId="33" fillId="6" borderId="73" xfId="10" applyNumberFormat="1" applyFont="1" applyFill="1" applyBorder="1" applyAlignment="1" applyProtection="1">
      <alignment vertical="center" shrinkToFit="1"/>
      <protection locked="0"/>
    </xf>
    <xf numFmtId="38" fontId="33" fillId="6" borderId="75" xfId="10" applyNumberFormat="1" applyFont="1" applyFill="1" applyBorder="1" applyAlignment="1" applyProtection="1">
      <alignment vertical="center" shrinkToFit="1"/>
      <protection locked="0"/>
    </xf>
    <xf numFmtId="38" fontId="33" fillId="6" borderId="15" xfId="10" applyNumberFormat="1" applyFont="1" applyFill="1" applyBorder="1" applyAlignment="1" applyProtection="1">
      <alignment vertical="center" shrinkToFit="1"/>
      <protection locked="0"/>
    </xf>
    <xf numFmtId="38" fontId="33" fillId="6" borderId="31" xfId="10" applyNumberFormat="1" applyFont="1" applyFill="1" applyBorder="1" applyAlignment="1" applyProtection="1">
      <alignment vertical="center" shrinkToFit="1"/>
      <protection locked="0"/>
    </xf>
    <xf numFmtId="38" fontId="33" fillId="6" borderId="72" xfId="10" applyNumberFormat="1" applyFont="1" applyFill="1" applyBorder="1" applyAlignment="1" applyProtection="1">
      <alignment vertical="center" shrinkToFit="1"/>
      <protection locked="0"/>
    </xf>
    <xf numFmtId="38" fontId="33" fillId="6" borderId="74" xfId="10" applyNumberFormat="1" applyFont="1" applyFill="1" applyBorder="1" applyAlignment="1" applyProtection="1">
      <alignment vertical="center" shrinkToFit="1"/>
      <protection locked="0"/>
    </xf>
    <xf numFmtId="0" fontId="10" fillId="0" borderId="51" xfId="0" applyFont="1" applyBorder="1" applyAlignment="1" applyProtection="1">
      <alignment horizontal="right" vertical="center"/>
    </xf>
    <xf numFmtId="0" fontId="0" fillId="0" borderId="56" xfId="0" applyFont="1" applyBorder="1" applyAlignment="1" applyProtection="1">
      <alignment vertical="center"/>
    </xf>
    <xf numFmtId="0" fontId="0" fillId="0" borderId="57" xfId="0" applyFont="1" applyBorder="1" applyAlignment="1" applyProtection="1">
      <alignment vertical="center"/>
    </xf>
    <xf numFmtId="0" fontId="10" fillId="0" borderId="56" xfId="0" applyFont="1" applyFill="1" applyBorder="1" applyAlignment="1" applyProtection="1">
      <alignment vertical="center"/>
    </xf>
    <xf numFmtId="0" fontId="33" fillId="0" borderId="15" xfId="10" applyFont="1" applyFill="1" applyBorder="1" applyAlignment="1" applyProtection="1">
      <alignment vertical="center" shrinkToFit="1"/>
      <protection locked="0"/>
    </xf>
    <xf numFmtId="0" fontId="46" fillId="0" borderId="34" xfId="10" applyFont="1" applyBorder="1" applyAlignment="1" applyProtection="1">
      <alignment horizontal="left" vertical="top" shrinkToFit="1"/>
    </xf>
    <xf numFmtId="0" fontId="46" fillId="0" borderId="0" xfId="10" applyFont="1" applyBorder="1" applyAlignment="1" applyProtection="1">
      <alignment horizontal="left" vertical="top" wrapText="1" shrinkToFit="1"/>
    </xf>
    <xf numFmtId="0" fontId="36" fillId="0" borderId="0" xfId="9" applyFont="1" applyAlignment="1" applyProtection="1">
      <alignment horizontal="left" vertical="top"/>
    </xf>
    <xf numFmtId="0" fontId="46" fillId="0" borderId="0" xfId="10" applyFont="1" applyBorder="1" applyAlignment="1" applyProtection="1">
      <alignment horizontal="left" vertical="top" shrinkToFit="1"/>
    </xf>
    <xf numFmtId="0" fontId="46" fillId="0" borderId="0" xfId="10" applyFont="1" applyFill="1" applyBorder="1" applyAlignment="1" applyProtection="1">
      <alignment horizontal="left" vertical="top" shrinkToFit="1"/>
    </xf>
    <xf numFmtId="0" fontId="10" fillId="0" borderId="52" xfId="0" applyFont="1" applyFill="1" applyBorder="1" applyAlignment="1" applyProtection="1">
      <alignment horizontal="center" vertical="center"/>
    </xf>
    <xf numFmtId="0" fontId="10" fillId="0" borderId="58" xfId="0" applyFont="1" applyFill="1" applyBorder="1" applyProtection="1">
      <alignment vertical="center"/>
    </xf>
    <xf numFmtId="0" fontId="10" fillId="0" borderId="0" xfId="0" applyFont="1" applyBorder="1" applyAlignment="1" applyProtection="1">
      <alignment horizontal="center" vertical="center"/>
    </xf>
    <xf numFmtId="0" fontId="10" fillId="0" borderId="51" xfId="0" applyFont="1" applyBorder="1" applyAlignment="1" applyProtection="1">
      <alignment horizontal="right" vertical="center"/>
    </xf>
    <xf numFmtId="0" fontId="0" fillId="0" borderId="56" xfId="0" applyFont="1" applyBorder="1" applyAlignment="1" applyProtection="1">
      <alignment vertical="center"/>
    </xf>
    <xf numFmtId="0" fontId="0" fillId="0" borderId="57" xfId="0" applyFont="1" applyBorder="1" applyAlignment="1" applyProtection="1">
      <alignment vertical="center"/>
    </xf>
    <xf numFmtId="0" fontId="10" fillId="0" borderId="2" xfId="0" applyFont="1" applyFill="1" applyBorder="1" applyAlignment="1" applyProtection="1">
      <alignment vertical="center"/>
    </xf>
    <xf numFmtId="0" fontId="10" fillId="0" borderId="58" xfId="0" applyFont="1" applyFill="1" applyBorder="1" applyAlignment="1" applyProtection="1">
      <alignment vertical="center"/>
    </xf>
    <xf numFmtId="0" fontId="10" fillId="0" borderId="56" xfId="0" applyFont="1" applyFill="1" applyBorder="1" applyAlignment="1" applyProtection="1">
      <alignment vertical="center"/>
    </xf>
    <xf numFmtId="0" fontId="11" fillId="0" borderId="0" xfId="0" applyFont="1" applyBorder="1" applyAlignment="1" applyProtection="1">
      <alignment vertical="top"/>
    </xf>
    <xf numFmtId="0" fontId="10" fillId="0" borderId="43" xfId="0" applyFont="1" applyFill="1" applyBorder="1" applyAlignment="1" applyProtection="1">
      <alignment horizontal="left" vertical="center" wrapText="1"/>
    </xf>
    <xf numFmtId="0" fontId="10" fillId="3" borderId="4" xfId="0" applyFont="1" applyFill="1" applyBorder="1" applyAlignment="1" applyProtection="1">
      <alignment horizontal="left" vertical="center"/>
      <protection locked="0"/>
    </xf>
    <xf numFmtId="0" fontId="10" fillId="3" borderId="11" xfId="0" applyFont="1" applyFill="1" applyBorder="1" applyAlignment="1" applyProtection="1">
      <alignment horizontal="left" vertical="center"/>
      <protection locked="0"/>
    </xf>
    <xf numFmtId="0" fontId="10" fillId="3" borderId="0" xfId="0" applyFont="1" applyFill="1" applyBorder="1" applyAlignment="1" applyProtection="1">
      <alignment horizontal="left" vertical="center" shrinkToFit="1"/>
      <protection locked="0"/>
    </xf>
    <xf numFmtId="0" fontId="10" fillId="3" borderId="7" xfId="0" applyFont="1" applyFill="1" applyBorder="1" applyAlignment="1" applyProtection="1">
      <alignment horizontal="left" vertical="center" shrinkToFit="1"/>
      <protection locked="0"/>
    </xf>
    <xf numFmtId="0" fontId="10" fillId="3" borderId="0" xfId="0" applyFont="1" applyFill="1" applyBorder="1" applyAlignment="1" applyProtection="1">
      <alignment horizontal="left" vertical="center"/>
      <protection locked="0"/>
    </xf>
    <xf numFmtId="0" fontId="10" fillId="3" borderId="7" xfId="0" applyFont="1" applyFill="1" applyBorder="1" applyAlignment="1" applyProtection="1">
      <alignment horizontal="left" vertical="center"/>
      <protection locked="0"/>
    </xf>
    <xf numFmtId="0" fontId="10" fillId="3" borderId="1" xfId="0" applyFont="1" applyFill="1" applyBorder="1" applyAlignment="1" applyProtection="1">
      <alignment horizontal="left" vertical="center" shrinkToFit="1"/>
      <protection locked="0"/>
    </xf>
    <xf numFmtId="0" fontId="10" fillId="3" borderId="8" xfId="0" applyFont="1" applyFill="1" applyBorder="1" applyAlignment="1" applyProtection="1">
      <alignment horizontal="left" vertical="center" shrinkToFit="1"/>
      <protection locked="0"/>
    </xf>
    <xf numFmtId="0" fontId="8" fillId="0" borderId="4" xfId="0" applyFont="1" applyFill="1" applyBorder="1" applyAlignment="1" applyProtection="1">
      <alignment horizontal="left" vertical="center"/>
    </xf>
    <xf numFmtId="0" fontId="10" fillId="0" borderId="87" xfId="0" applyFont="1" applyBorder="1" applyAlignment="1" applyProtection="1">
      <alignment horizontal="center" vertical="center"/>
    </xf>
    <xf numFmtId="0" fontId="10" fillId="0" borderId="88" xfId="0" applyFont="1" applyBorder="1" applyAlignment="1" applyProtection="1">
      <alignment horizontal="center" vertical="center"/>
    </xf>
    <xf numFmtId="0" fontId="10" fillId="0" borderId="57" xfId="0" applyFont="1" applyFill="1" applyBorder="1" applyAlignment="1" applyProtection="1">
      <alignment vertical="center"/>
    </xf>
    <xf numFmtId="0" fontId="10" fillId="0" borderId="50" xfId="0" applyFont="1" applyBorder="1" applyAlignment="1" applyProtection="1">
      <alignment horizontal="center" vertical="center"/>
    </xf>
    <xf numFmtId="0" fontId="10" fillId="0" borderId="16" xfId="0" applyFont="1" applyBorder="1" applyAlignment="1" applyProtection="1">
      <alignment horizontal="center" vertical="center"/>
    </xf>
    <xf numFmtId="0" fontId="10" fillId="0" borderId="53" xfId="0" applyFont="1" applyBorder="1" applyAlignment="1" applyProtection="1">
      <alignment horizontal="center" vertical="center"/>
    </xf>
    <xf numFmtId="0" fontId="10" fillId="0" borderId="54" xfId="0" applyFont="1" applyBorder="1" applyAlignment="1" applyProtection="1">
      <alignment horizontal="center" vertical="center"/>
    </xf>
    <xf numFmtId="0" fontId="10" fillId="0" borderId="52" xfId="0" applyFont="1" applyFill="1" applyBorder="1" applyAlignment="1" applyProtection="1">
      <alignment horizontal="center" vertical="center"/>
    </xf>
    <xf numFmtId="0" fontId="10" fillId="0" borderId="88" xfId="0" applyFont="1" applyFill="1" applyBorder="1" applyAlignment="1" applyProtection="1">
      <alignment horizontal="center" vertical="center"/>
    </xf>
    <xf numFmtId="0" fontId="10" fillId="0" borderId="4" xfId="0" applyFont="1" applyFill="1" applyBorder="1" applyAlignment="1" applyProtection="1">
      <alignment horizontal="left" vertical="center" wrapText="1"/>
    </xf>
    <xf numFmtId="0" fontId="8" fillId="0" borderId="0" xfId="0" applyFont="1" applyFill="1" applyBorder="1" applyAlignment="1" applyProtection="1">
      <alignment vertical="center"/>
    </xf>
    <xf numFmtId="0" fontId="10" fillId="0" borderId="52" xfId="0" applyFont="1" applyBorder="1" applyAlignment="1" applyProtection="1">
      <alignment horizontal="center" vertical="center"/>
    </xf>
    <xf numFmtId="38" fontId="32" fillId="0" borderId="0" xfId="12" applyFont="1">
      <alignment vertical="center"/>
    </xf>
    <xf numFmtId="38" fontId="54" fillId="0" borderId="0" xfId="12" applyFont="1" applyBorder="1" applyAlignment="1">
      <alignment horizontal="distributed" vertical="center"/>
    </xf>
    <xf numFmtId="38" fontId="32" fillId="0" borderId="0" xfId="12" applyFont="1" applyFill="1" applyBorder="1" applyAlignment="1">
      <alignment horizontal="center" vertical="center"/>
    </xf>
    <xf numFmtId="49" fontId="32" fillId="0" borderId="0" xfId="12" applyNumberFormat="1" applyFont="1" applyAlignment="1">
      <alignment vertical="center"/>
    </xf>
    <xf numFmtId="38" fontId="32" fillId="0" borderId="0" xfId="12" applyFont="1" applyAlignment="1">
      <alignment vertical="center"/>
    </xf>
    <xf numFmtId="38" fontId="32" fillId="0" borderId="152" xfId="12" applyFont="1" applyFill="1" applyBorder="1" applyAlignment="1">
      <alignment horizontal="center" vertical="center"/>
    </xf>
    <xf numFmtId="38" fontId="32" fillId="0" borderId="119" xfId="12" applyFont="1" applyFill="1" applyBorder="1" applyAlignment="1">
      <alignment vertical="center"/>
    </xf>
    <xf numFmtId="0" fontId="32" fillId="0" borderId="0" xfId="12" applyNumberFormat="1" applyFont="1" applyFill="1" applyBorder="1" applyAlignment="1">
      <alignment vertical="center"/>
    </xf>
    <xf numFmtId="38" fontId="32" fillId="0" borderId="0" xfId="12" applyFont="1" applyFill="1" applyBorder="1" applyAlignment="1">
      <alignment vertical="center"/>
    </xf>
    <xf numFmtId="38" fontId="32" fillId="0" borderId="0" xfId="12" applyFont="1" applyBorder="1">
      <alignment vertical="center"/>
    </xf>
    <xf numFmtId="38" fontId="32" fillId="0" borderId="15" xfId="12" applyFont="1" applyBorder="1" applyAlignment="1">
      <alignment horizontal="center" vertical="center"/>
    </xf>
    <xf numFmtId="38" fontId="32" fillId="0" borderId="1" xfId="12" applyFont="1" applyFill="1" applyBorder="1" applyAlignment="1">
      <alignment horizontal="center" vertical="center"/>
    </xf>
    <xf numFmtId="38" fontId="32" fillId="0" borderId="0" xfId="12" applyFont="1" applyBorder="1" applyAlignment="1">
      <alignment vertical="center" shrinkToFit="1"/>
    </xf>
    <xf numFmtId="38" fontId="32" fillId="0" borderId="91" xfId="12" applyFont="1" applyBorder="1">
      <alignment vertical="center"/>
    </xf>
    <xf numFmtId="38" fontId="32" fillId="0" borderId="43" xfId="12" applyFont="1" applyBorder="1">
      <alignment vertical="center"/>
    </xf>
    <xf numFmtId="38" fontId="32" fillId="0" borderId="17" xfId="12" applyFont="1" applyBorder="1">
      <alignment vertical="center"/>
    </xf>
    <xf numFmtId="38" fontId="32" fillId="0" borderId="73" xfId="12" applyFont="1" applyBorder="1" applyAlignment="1">
      <alignment horizontal="center" vertical="center"/>
    </xf>
    <xf numFmtId="38" fontId="32" fillId="0" borderId="6" xfId="12" applyFont="1" applyBorder="1" applyAlignment="1">
      <alignment vertical="center" shrinkToFit="1"/>
    </xf>
    <xf numFmtId="40" fontId="32" fillId="0" borderId="6" xfId="12" applyNumberFormat="1" applyFont="1" applyFill="1" applyBorder="1" applyAlignment="1">
      <alignment vertical="center"/>
    </xf>
    <xf numFmtId="40" fontId="32" fillId="0" borderId="0" xfId="12" applyNumberFormat="1" applyFont="1" applyFill="1" applyBorder="1" applyAlignment="1">
      <alignment vertical="center"/>
    </xf>
    <xf numFmtId="38" fontId="32" fillId="0" borderId="6" xfId="12" applyNumberFormat="1" applyFont="1" applyFill="1" applyBorder="1" applyAlignment="1">
      <alignment vertical="center"/>
    </xf>
    <xf numFmtId="38" fontId="32" fillId="0" borderId="0" xfId="12" applyNumberFormat="1" applyFont="1" applyFill="1" applyBorder="1" applyAlignment="1">
      <alignment vertical="center"/>
    </xf>
    <xf numFmtId="38" fontId="32" fillId="0" borderId="15" xfId="12" applyFont="1" applyFill="1" applyBorder="1" applyAlignment="1">
      <alignment horizontal="center" vertical="center"/>
    </xf>
    <xf numFmtId="0" fontId="0" fillId="0" borderId="151" xfId="0" applyNumberFormat="1" applyBorder="1" applyAlignment="1">
      <alignment vertical="center"/>
    </xf>
    <xf numFmtId="0" fontId="32" fillId="3" borderId="100" xfId="12" applyNumberFormat="1" applyFont="1" applyFill="1" applyBorder="1" applyAlignment="1">
      <alignment vertical="center"/>
    </xf>
    <xf numFmtId="38" fontId="32" fillId="0" borderId="0" xfId="12" applyFont="1" applyAlignment="1">
      <alignment horizontal="right" vertical="center"/>
    </xf>
    <xf numFmtId="0" fontId="65" fillId="0" borderId="1" xfId="0" applyFont="1" applyBorder="1" applyAlignment="1">
      <alignment horizontal="center" vertical="center"/>
    </xf>
    <xf numFmtId="38" fontId="32" fillId="0" borderId="116" xfId="12" applyFont="1" applyFill="1" applyBorder="1" applyAlignment="1">
      <alignment horizontal="center" vertical="center"/>
    </xf>
    <xf numFmtId="38" fontId="32" fillId="0" borderId="100" xfId="12" applyFont="1" applyFill="1" applyBorder="1" applyAlignment="1">
      <alignment vertical="center"/>
    </xf>
    <xf numFmtId="38" fontId="59" fillId="0" borderId="151" xfId="12" applyFont="1" applyFill="1" applyBorder="1" applyAlignment="1">
      <alignment horizontal="center" vertical="center"/>
    </xf>
    <xf numFmtId="38" fontId="32" fillId="0" borderId="72" xfId="12" applyFont="1" applyBorder="1" applyAlignment="1">
      <alignment horizontal="center" vertical="center"/>
    </xf>
    <xf numFmtId="0" fontId="0" fillId="0" borderId="100" xfId="0" applyFill="1" applyBorder="1" applyAlignment="1">
      <alignment horizontal="center" vertical="center"/>
    </xf>
    <xf numFmtId="38" fontId="32" fillId="0" borderId="0" xfId="12" applyFont="1" applyFill="1" applyBorder="1" applyAlignment="1">
      <alignment horizontal="center" vertical="center"/>
    </xf>
    <xf numFmtId="38" fontId="32" fillId="0" borderId="73" xfId="12" applyFont="1" applyBorder="1" applyAlignment="1">
      <alignment horizontal="center" vertical="center"/>
    </xf>
    <xf numFmtId="49" fontId="10" fillId="3" borderId="46" xfId="0" applyNumberFormat="1" applyFont="1" applyFill="1" applyBorder="1" applyAlignment="1" applyProtection="1">
      <alignment horizontal="center" vertical="center" shrinkToFit="1"/>
      <protection locked="0"/>
    </xf>
    <xf numFmtId="49" fontId="10" fillId="3" borderId="0" xfId="0" applyNumberFormat="1" applyFont="1" applyFill="1" applyBorder="1" applyAlignment="1" applyProtection="1">
      <alignment horizontal="center" vertical="center" shrinkToFit="1"/>
      <protection locked="0"/>
    </xf>
    <xf numFmtId="49" fontId="10" fillId="3" borderId="9" xfId="0" applyNumberFormat="1" applyFont="1" applyFill="1" applyBorder="1" applyAlignment="1" applyProtection="1">
      <alignment horizontal="center" vertical="center" shrinkToFit="1"/>
      <protection locked="0"/>
    </xf>
    <xf numFmtId="49" fontId="10" fillId="3" borderId="6" xfId="0" applyNumberFormat="1" applyFont="1" applyFill="1" applyBorder="1" applyAlignment="1" applyProtection="1">
      <alignment horizontal="center" vertical="center" shrinkToFit="1"/>
      <protection locked="0"/>
    </xf>
    <xf numFmtId="38" fontId="32" fillId="0" borderId="15" xfId="12" applyFont="1" applyBorder="1">
      <alignment vertical="center"/>
    </xf>
    <xf numFmtId="0" fontId="10" fillId="3" borderId="0" xfId="0" applyNumberFormat="1" applyFont="1" applyFill="1" applyBorder="1" applyAlignment="1" applyProtection="1">
      <alignment horizontal="center" vertical="center" shrinkToFit="1"/>
      <protection locked="0"/>
    </xf>
    <xf numFmtId="0" fontId="10" fillId="3" borderId="9" xfId="0" applyNumberFormat="1" applyFont="1" applyFill="1" applyBorder="1" applyAlignment="1" applyProtection="1">
      <alignment horizontal="center" vertical="center" shrinkToFit="1"/>
      <protection locked="0"/>
    </xf>
    <xf numFmtId="0" fontId="10" fillId="0" borderId="6" xfId="0" applyNumberFormat="1" applyFont="1" applyFill="1" applyBorder="1" applyAlignment="1" applyProtection="1">
      <alignment horizontal="center" vertical="center" shrinkToFit="1"/>
    </xf>
    <xf numFmtId="0" fontId="10" fillId="0" borderId="0" xfId="0" applyNumberFormat="1" applyFont="1" applyFill="1" applyBorder="1" applyAlignment="1" applyProtection="1">
      <alignment horizontal="center" vertical="center" shrinkToFit="1"/>
      <protection locked="0"/>
    </xf>
    <xf numFmtId="0" fontId="10" fillId="0" borderId="0" xfId="0" applyNumberFormat="1" applyFont="1" applyFill="1" applyBorder="1" applyAlignment="1" applyProtection="1">
      <alignment horizontal="center" vertical="center" shrinkToFit="1"/>
    </xf>
    <xf numFmtId="0" fontId="10" fillId="0" borderId="9" xfId="0" applyNumberFormat="1" applyFont="1" applyFill="1" applyBorder="1" applyAlignment="1" applyProtection="1">
      <alignment horizontal="center" vertical="center" shrinkToFit="1"/>
      <protection locked="0"/>
    </xf>
    <xf numFmtId="0" fontId="10" fillId="0" borderId="176" xfId="0" applyFont="1" applyFill="1" applyBorder="1" applyAlignment="1" applyProtection="1">
      <alignment horizontal="center" vertical="center"/>
    </xf>
    <xf numFmtId="0" fontId="10" fillId="0" borderId="50" xfId="0" applyNumberFormat="1" applyFont="1" applyFill="1" applyBorder="1" applyAlignment="1" applyProtection="1">
      <alignment horizontal="right" vertical="center"/>
    </xf>
    <xf numFmtId="0" fontId="10" fillId="0" borderId="16" xfId="0" applyNumberFormat="1" applyFont="1" applyFill="1" applyBorder="1" applyAlignment="1" applyProtection="1">
      <alignment horizontal="right" vertical="center"/>
      <protection locked="0"/>
    </xf>
    <xf numFmtId="0" fontId="10" fillId="0" borderId="16" xfId="0" applyNumberFormat="1" applyFont="1" applyFill="1" applyBorder="1" applyAlignment="1" applyProtection="1">
      <alignment horizontal="right" vertical="center"/>
    </xf>
    <xf numFmtId="0" fontId="10" fillId="0" borderId="22" xfId="0" applyNumberFormat="1" applyFont="1" applyFill="1" applyBorder="1" applyAlignment="1" applyProtection="1">
      <alignment horizontal="right" vertical="center"/>
      <protection locked="0"/>
    </xf>
    <xf numFmtId="182" fontId="10" fillId="3" borderId="6" xfId="0" applyNumberFormat="1" applyFont="1" applyFill="1" applyBorder="1" applyAlignment="1" applyProtection="1">
      <alignment horizontal="center" vertical="center" shrinkToFit="1"/>
      <protection locked="0"/>
    </xf>
    <xf numFmtId="182" fontId="10" fillId="3" borderId="0" xfId="0" applyNumberFormat="1" applyFont="1" applyFill="1" applyBorder="1" applyAlignment="1" applyProtection="1">
      <alignment horizontal="center" vertical="center" shrinkToFit="1"/>
      <protection locked="0"/>
    </xf>
    <xf numFmtId="182" fontId="10" fillId="3" borderId="7" xfId="0" applyNumberFormat="1" applyFont="1" applyFill="1" applyBorder="1" applyAlignment="1" applyProtection="1">
      <alignment horizontal="center" vertical="center" shrinkToFit="1"/>
      <protection locked="0"/>
    </xf>
    <xf numFmtId="38" fontId="32" fillId="0" borderId="15" xfId="12" applyFont="1" applyBorder="1" applyAlignment="1">
      <alignment horizontal="center" vertical="center"/>
    </xf>
    <xf numFmtId="38" fontId="32" fillId="0" borderId="151" xfId="12" applyFont="1" applyFill="1" applyBorder="1" applyAlignment="1">
      <alignment horizontal="center" vertical="center"/>
    </xf>
    <xf numFmtId="0" fontId="10" fillId="2" borderId="23" xfId="0" applyFont="1" applyFill="1" applyBorder="1" applyAlignment="1" applyProtection="1">
      <alignment horizontal="distributed" vertical="center"/>
      <protection locked="0"/>
    </xf>
    <xf numFmtId="0" fontId="10" fillId="2" borderId="24" xfId="0" applyFont="1" applyFill="1" applyBorder="1" applyAlignment="1" applyProtection="1">
      <alignment horizontal="distributed" vertical="center"/>
      <protection locked="0"/>
    </xf>
    <xf numFmtId="0" fontId="8" fillId="2" borderId="18" xfId="0" applyFont="1" applyFill="1" applyBorder="1" applyAlignment="1" applyProtection="1">
      <alignment horizontal="distributed" vertical="center"/>
      <protection locked="0"/>
    </xf>
    <xf numFmtId="0" fontId="8" fillId="2" borderId="24" xfId="0" applyFont="1" applyFill="1" applyBorder="1" applyAlignment="1" applyProtection="1">
      <alignment horizontal="distributed" vertical="center"/>
      <protection locked="0"/>
    </xf>
    <xf numFmtId="0" fontId="8" fillId="2" borderId="23" xfId="0" applyFont="1" applyFill="1" applyBorder="1" applyAlignment="1" applyProtection="1">
      <alignment horizontal="distributed" vertical="center"/>
      <protection locked="0"/>
    </xf>
    <xf numFmtId="0" fontId="8" fillId="2" borderId="31" xfId="0" applyFont="1" applyFill="1" applyBorder="1" applyAlignment="1" applyProtection="1">
      <alignment horizontal="distributed" vertical="center"/>
      <protection locked="0"/>
    </xf>
    <xf numFmtId="38" fontId="32" fillId="0" borderId="169" xfId="12" applyFont="1" applyFill="1" applyBorder="1" applyAlignment="1">
      <alignment horizontal="center" vertical="center"/>
    </xf>
    <xf numFmtId="38" fontId="32" fillId="12" borderId="73" xfId="12" applyFont="1" applyFill="1" applyBorder="1" applyAlignment="1">
      <alignment horizontal="center" vertical="center"/>
    </xf>
    <xf numFmtId="0" fontId="33" fillId="0" borderId="15" xfId="10" applyFont="1" applyFill="1" applyBorder="1" applyAlignment="1" applyProtection="1">
      <alignment vertical="center" shrinkToFit="1"/>
      <protection locked="0"/>
    </xf>
    <xf numFmtId="0" fontId="33" fillId="0" borderId="86" xfId="10" applyFont="1" applyBorder="1" applyAlignment="1" applyProtection="1">
      <alignment vertical="center" shrinkToFit="1"/>
    </xf>
    <xf numFmtId="0" fontId="33" fillId="0" borderId="25" xfId="10" applyFont="1" applyFill="1" applyBorder="1" applyAlignment="1" applyProtection="1">
      <alignment vertical="center" shrinkToFit="1"/>
      <protection locked="0"/>
    </xf>
    <xf numFmtId="0" fontId="33" fillId="0" borderId="72" xfId="10" applyFont="1" applyFill="1" applyBorder="1" applyAlignment="1" applyProtection="1">
      <alignment horizontal="center" vertical="center" shrinkToFit="1"/>
      <protection locked="0"/>
    </xf>
    <xf numFmtId="178" fontId="33" fillId="0" borderId="2" xfId="10" applyNumberFormat="1" applyFont="1" applyFill="1" applyBorder="1" applyAlignment="1" applyProtection="1">
      <alignment horizontal="center" vertical="center" shrinkToFit="1"/>
      <protection locked="0"/>
    </xf>
    <xf numFmtId="178" fontId="33" fillId="0" borderId="6" xfId="10" applyNumberFormat="1" applyFont="1" applyFill="1" applyBorder="1" applyAlignment="1" applyProtection="1">
      <alignment horizontal="center" vertical="center" shrinkToFit="1"/>
      <protection locked="0"/>
    </xf>
    <xf numFmtId="0" fontId="33" fillId="0" borderId="126" xfId="10" applyFont="1" applyBorder="1" applyAlignment="1" applyProtection="1">
      <alignment vertical="center" shrinkToFit="1"/>
    </xf>
    <xf numFmtId="0" fontId="10" fillId="0" borderId="43" xfId="0" applyFont="1" applyBorder="1" applyAlignment="1" applyProtection="1">
      <alignment horizontal="center" vertical="center" shrinkToFit="1"/>
    </xf>
    <xf numFmtId="0" fontId="33" fillId="0" borderId="15" xfId="10" applyFont="1" applyFill="1" applyBorder="1" applyAlignment="1" applyProtection="1">
      <alignment vertical="center" shrinkToFit="1"/>
      <protection locked="0"/>
    </xf>
    <xf numFmtId="38" fontId="32" fillId="0" borderId="119" xfId="12" applyFont="1" applyFill="1" applyBorder="1" applyAlignment="1">
      <alignment horizontal="center" vertical="center"/>
    </xf>
    <xf numFmtId="0" fontId="33" fillId="0" borderId="15" xfId="10" applyFont="1" applyFill="1" applyBorder="1" applyAlignment="1" applyProtection="1">
      <alignment vertical="center" shrinkToFit="1"/>
      <protection locked="0"/>
    </xf>
    <xf numFmtId="0" fontId="10" fillId="0" borderId="43" xfId="0" applyFont="1" applyBorder="1" applyAlignment="1" applyProtection="1">
      <alignment horizontal="center" vertical="center" shrinkToFit="1"/>
    </xf>
    <xf numFmtId="0" fontId="10" fillId="12" borderId="7" xfId="0" applyFont="1" applyFill="1" applyBorder="1" applyAlignment="1" applyProtection="1">
      <alignment horizontal="center" vertical="center"/>
    </xf>
    <xf numFmtId="0" fontId="10" fillId="12" borderId="90" xfId="0" applyFont="1" applyFill="1" applyBorder="1" applyAlignment="1" applyProtection="1">
      <alignment horizontal="center" vertical="center"/>
    </xf>
    <xf numFmtId="179" fontId="37" fillId="0" borderId="54" xfId="10" applyNumberFormat="1" applyFont="1" applyFill="1" applyBorder="1" applyAlignment="1" applyProtection="1">
      <alignment vertical="center" shrinkToFit="1"/>
    </xf>
    <xf numFmtId="0" fontId="0" fillId="2" borderId="0" xfId="0" applyFill="1" applyAlignment="1">
      <alignment vertical="center" wrapText="1"/>
    </xf>
    <xf numFmtId="0" fontId="0" fillId="14" borderId="73" xfId="0" applyFill="1" applyBorder="1" applyAlignment="1">
      <alignment horizontal="center" vertical="center"/>
    </xf>
    <xf numFmtId="0" fontId="0" fillId="14" borderId="73" xfId="0" applyFill="1" applyBorder="1">
      <alignment vertical="center"/>
    </xf>
    <xf numFmtId="0" fontId="0" fillId="14" borderId="15" xfId="0" applyFill="1" applyBorder="1" applyAlignment="1">
      <alignment vertical="center" wrapText="1"/>
    </xf>
    <xf numFmtId="0" fontId="0" fillId="0" borderId="15" xfId="0" applyBorder="1">
      <alignment vertical="center"/>
    </xf>
    <xf numFmtId="14" fontId="0" fillId="0" borderId="15" xfId="0" applyNumberFormat="1" applyBorder="1">
      <alignment vertical="center"/>
    </xf>
    <xf numFmtId="0" fontId="0" fillId="0" borderId="15" xfId="0" applyBorder="1" applyAlignment="1">
      <alignment vertical="center" wrapText="1"/>
    </xf>
    <xf numFmtId="0" fontId="3" fillId="0" borderId="0" xfId="14">
      <alignment vertical="center"/>
    </xf>
    <xf numFmtId="0" fontId="72" fillId="0" borderId="0" xfId="14" applyFont="1" applyAlignment="1">
      <alignment vertical="center"/>
    </xf>
    <xf numFmtId="0" fontId="73" fillId="0" borderId="0" xfId="14" applyFont="1">
      <alignment vertical="center"/>
    </xf>
    <xf numFmtId="0" fontId="3" fillId="0" borderId="178" xfId="14" applyBorder="1" applyAlignment="1">
      <alignment vertical="center"/>
    </xf>
    <xf numFmtId="0" fontId="3" fillId="0" borderId="140" xfId="14" applyBorder="1">
      <alignment vertical="center"/>
    </xf>
    <xf numFmtId="0" fontId="3" fillId="0" borderId="46" xfId="14" applyBorder="1">
      <alignment vertical="center"/>
    </xf>
    <xf numFmtId="0" fontId="3" fillId="0" borderId="179" xfId="14" applyBorder="1">
      <alignment vertical="center"/>
    </xf>
    <xf numFmtId="0" fontId="3" fillId="2" borderId="180" xfId="14" applyFill="1" applyBorder="1">
      <alignment vertical="center"/>
    </xf>
    <xf numFmtId="0" fontId="3" fillId="0" borderId="85" xfId="14" applyBorder="1">
      <alignment vertical="center"/>
    </xf>
    <xf numFmtId="0" fontId="3" fillId="0" borderId="64" xfId="14" applyBorder="1">
      <alignment vertical="center"/>
    </xf>
    <xf numFmtId="0" fontId="3" fillId="0" borderId="181" xfId="14" applyBorder="1">
      <alignment vertical="center"/>
    </xf>
    <xf numFmtId="0" fontId="3" fillId="2" borderId="182" xfId="14" applyFill="1" applyBorder="1">
      <alignment vertical="center"/>
    </xf>
    <xf numFmtId="0" fontId="3" fillId="0" borderId="8" xfId="14" applyBorder="1">
      <alignment vertical="center"/>
    </xf>
    <xf numFmtId="38" fontId="0" fillId="2" borderId="171" xfId="15" applyFont="1" applyFill="1" applyBorder="1">
      <alignment vertical="center"/>
    </xf>
    <xf numFmtId="0" fontId="3" fillId="0" borderId="92" xfId="14" applyBorder="1">
      <alignment vertical="center"/>
    </xf>
    <xf numFmtId="0" fontId="3" fillId="2" borderId="183" xfId="14" applyFill="1" applyBorder="1" applyAlignment="1">
      <alignment horizontal="right" vertical="center"/>
    </xf>
    <xf numFmtId="0" fontId="3" fillId="0" borderId="22" xfId="14" applyBorder="1">
      <alignment vertical="center"/>
    </xf>
    <xf numFmtId="0" fontId="8" fillId="0" borderId="72" xfId="14" applyFont="1" applyBorder="1" applyAlignment="1" applyProtection="1">
      <alignment vertical="center" shrinkToFit="1"/>
    </xf>
    <xf numFmtId="0" fontId="8" fillId="0" borderId="15" xfId="14" applyFont="1" applyBorder="1" applyProtection="1">
      <alignment vertical="center"/>
    </xf>
    <xf numFmtId="186" fontId="8" fillId="0" borderId="15" xfId="16" applyNumberFormat="1" applyFont="1" applyFill="1" applyBorder="1" applyProtection="1">
      <alignment vertical="center"/>
    </xf>
    <xf numFmtId="38" fontId="74" fillId="0" borderId="15" xfId="15" applyFont="1" applyFill="1" applyBorder="1" applyProtection="1">
      <alignment vertical="center"/>
    </xf>
    <xf numFmtId="186" fontId="74" fillId="0" borderId="15" xfId="14" applyNumberFormat="1" applyFont="1" applyBorder="1" applyProtection="1">
      <alignment vertical="center"/>
    </xf>
    <xf numFmtId="186" fontId="8" fillId="0" borderId="15" xfId="16" applyNumberFormat="1" applyFont="1" applyBorder="1" applyProtection="1">
      <alignment vertical="center"/>
    </xf>
    <xf numFmtId="0" fontId="8" fillId="0" borderId="72" xfId="14" applyFont="1" applyBorder="1" applyProtection="1">
      <alignment vertical="center"/>
    </xf>
    <xf numFmtId="186" fontId="8" fillId="0" borderId="72" xfId="16" applyNumberFormat="1" applyFont="1" applyBorder="1" applyProtection="1">
      <alignment vertical="center"/>
    </xf>
    <xf numFmtId="38" fontId="74" fillId="0" borderId="72" xfId="15" applyFont="1" applyFill="1" applyBorder="1" applyProtection="1">
      <alignment vertical="center"/>
    </xf>
    <xf numFmtId="0" fontId="8" fillId="0" borderId="184" xfId="14" applyFont="1" applyBorder="1" applyProtection="1">
      <alignment vertical="center"/>
    </xf>
    <xf numFmtId="186" fontId="8" fillId="0" borderId="184" xfId="16" applyNumberFormat="1" applyFont="1" applyBorder="1" applyProtection="1">
      <alignment vertical="center"/>
    </xf>
    <xf numFmtId="38" fontId="74" fillId="0" borderId="184" xfId="15" applyFont="1" applyFill="1" applyBorder="1" applyProtection="1">
      <alignment vertical="center"/>
    </xf>
    <xf numFmtId="0" fontId="11" fillId="0" borderId="73" xfId="14" applyFont="1" applyBorder="1" applyAlignment="1" applyProtection="1">
      <alignment vertical="center" wrapText="1"/>
    </xf>
    <xf numFmtId="186" fontId="74" fillId="0" borderId="5" xfId="16" applyNumberFormat="1" applyFont="1" applyFill="1" applyBorder="1" applyProtection="1">
      <alignment vertical="center"/>
    </xf>
    <xf numFmtId="38" fontId="74" fillId="0" borderId="54" xfId="15" applyFont="1" applyFill="1" applyBorder="1" applyProtection="1">
      <alignment vertical="center"/>
    </xf>
    <xf numFmtId="0" fontId="3" fillId="0" borderId="4" xfId="14" applyBorder="1">
      <alignment vertical="center"/>
    </xf>
    <xf numFmtId="0" fontId="3" fillId="0" borderId="0" xfId="14" applyBorder="1">
      <alignment vertical="center"/>
    </xf>
    <xf numFmtId="0" fontId="78" fillId="0" borderId="0" xfId="0" applyFont="1">
      <alignment vertical="center"/>
    </xf>
    <xf numFmtId="0" fontId="3" fillId="0" borderId="0" xfId="14" applyAlignment="1">
      <alignment vertical="center"/>
    </xf>
    <xf numFmtId="38" fontId="33" fillId="0" borderId="89" xfId="10" applyNumberFormat="1" applyFont="1" applyFill="1" applyBorder="1" applyAlignment="1" applyProtection="1">
      <alignment vertical="center" wrapText="1" shrinkToFit="1"/>
      <protection locked="0"/>
    </xf>
    <xf numFmtId="38" fontId="33" fillId="0" borderId="15" xfId="10" applyNumberFormat="1" applyFont="1" applyFill="1" applyBorder="1" applyAlignment="1" applyProtection="1">
      <alignment vertical="center" wrapText="1" shrinkToFit="1"/>
      <protection locked="0"/>
    </xf>
    <xf numFmtId="0" fontId="10" fillId="0" borderId="1" xfId="0" applyFont="1" applyBorder="1" applyAlignment="1" applyProtection="1">
      <alignment horizontal="center" vertical="center" shrinkToFit="1"/>
    </xf>
    <xf numFmtId="0" fontId="10" fillId="3" borderId="43" xfId="0" applyFont="1" applyFill="1" applyBorder="1" applyAlignment="1" applyProtection="1">
      <alignment horizontal="center" vertical="center" shrinkToFit="1"/>
    </xf>
    <xf numFmtId="0" fontId="10" fillId="3" borderId="4" xfId="0" applyFont="1" applyFill="1" applyBorder="1" applyAlignment="1" applyProtection="1">
      <alignment horizontal="center" vertical="center" shrinkToFit="1"/>
    </xf>
    <xf numFmtId="0" fontId="79" fillId="0" borderId="0" xfId="14" applyFont="1" applyFill="1" applyAlignment="1" applyProtection="1">
      <alignment horizontal="center" vertical="center"/>
      <protection locked="0"/>
    </xf>
    <xf numFmtId="0" fontId="56" fillId="0" borderId="0" xfId="14" applyFont="1" applyProtection="1">
      <alignment vertical="center"/>
      <protection locked="0"/>
    </xf>
    <xf numFmtId="0" fontId="79" fillId="0" borderId="0" xfId="14" applyFont="1" applyProtection="1">
      <alignment vertical="center"/>
      <protection locked="0"/>
    </xf>
    <xf numFmtId="0" fontId="56" fillId="0" borderId="0" xfId="14" applyFont="1" applyFill="1" applyProtection="1">
      <alignment vertical="center"/>
      <protection locked="0"/>
    </xf>
    <xf numFmtId="0" fontId="80" fillId="0" borderId="0" xfId="14" applyFont="1" applyBorder="1" applyAlignment="1" applyProtection="1">
      <alignment horizontal="center" vertical="center"/>
      <protection locked="0"/>
    </xf>
    <xf numFmtId="0" fontId="80" fillId="0" borderId="0" xfId="14" applyFont="1" applyBorder="1" applyAlignment="1">
      <alignment horizontal="center" vertical="center"/>
    </xf>
    <xf numFmtId="0" fontId="81" fillId="0" borderId="0" xfId="14" applyFont="1" applyBorder="1" applyAlignment="1">
      <alignment horizontal="right" vertical="center"/>
    </xf>
    <xf numFmtId="0" fontId="82" fillId="0" borderId="0" xfId="14" applyFont="1" applyBorder="1" applyAlignment="1">
      <alignment horizontal="center" vertical="center"/>
    </xf>
    <xf numFmtId="0" fontId="81" fillId="0" borderId="0" xfId="14" applyFont="1" applyBorder="1" applyAlignment="1">
      <alignment horizontal="center" vertical="center"/>
    </xf>
    <xf numFmtId="0" fontId="72" fillId="0" borderId="0" xfId="14" applyFont="1" applyFill="1" applyBorder="1" applyAlignment="1" applyProtection="1">
      <alignment horizontal="center" vertical="center"/>
      <protection locked="0"/>
    </xf>
    <xf numFmtId="0" fontId="83" fillId="0" borderId="0" xfId="14" applyFont="1" applyProtection="1">
      <alignment vertical="center"/>
      <protection locked="0"/>
    </xf>
    <xf numFmtId="0" fontId="3" fillId="0" borderId="0" xfId="14" applyFill="1" applyBorder="1" applyAlignment="1">
      <alignment horizontal="center" vertical="center"/>
    </xf>
    <xf numFmtId="0" fontId="56" fillId="0" borderId="31" xfId="14" applyFont="1" applyBorder="1" applyAlignment="1" applyProtection="1">
      <alignment horizontal="center" vertical="center"/>
      <protection locked="0"/>
    </xf>
    <xf numFmtId="0" fontId="56" fillId="0" borderId="0" xfId="14" applyFont="1" applyFill="1" applyBorder="1" applyAlignment="1" applyProtection="1">
      <alignment horizontal="center" vertical="center"/>
      <protection locked="0"/>
    </xf>
    <xf numFmtId="187" fontId="56" fillId="0" borderId="42" xfId="14" applyNumberFormat="1" applyFont="1" applyBorder="1" applyAlignment="1" applyProtection="1">
      <alignment horizontal="center" vertical="center"/>
      <protection locked="0"/>
    </xf>
    <xf numFmtId="0" fontId="72" fillId="0" borderId="0" xfId="14" applyFont="1" applyProtection="1">
      <alignment vertical="center"/>
      <protection locked="0"/>
    </xf>
    <xf numFmtId="0" fontId="56" fillId="0" borderId="0" xfId="14" applyFont="1" applyBorder="1" applyAlignment="1" applyProtection="1">
      <alignment horizontal="center" vertical="center"/>
      <protection locked="0"/>
    </xf>
    <xf numFmtId="0" fontId="84" fillId="0" borderId="0" xfId="14" applyFont="1" applyProtection="1">
      <alignment vertical="center"/>
      <protection locked="0"/>
    </xf>
    <xf numFmtId="188" fontId="56" fillId="0" borderId="69" xfId="14" applyNumberFormat="1" applyFont="1" applyBorder="1" applyAlignment="1" applyProtection="1">
      <alignment horizontal="center" vertical="center"/>
      <protection locked="0"/>
    </xf>
    <xf numFmtId="188" fontId="56" fillId="0" borderId="38" xfId="14" applyNumberFormat="1" applyFont="1" applyBorder="1" applyAlignment="1" applyProtection="1">
      <alignment horizontal="center" vertical="center"/>
      <protection locked="0"/>
    </xf>
    <xf numFmtId="0" fontId="56" fillId="0" borderId="0" xfId="14" applyFont="1" applyFill="1" applyBorder="1" applyAlignment="1" applyProtection="1">
      <alignment horizontal="center" vertical="center" wrapText="1"/>
      <protection locked="0"/>
    </xf>
    <xf numFmtId="0" fontId="56" fillId="0" borderId="37" xfId="14" applyFont="1" applyBorder="1" applyProtection="1">
      <alignment vertical="center"/>
      <protection locked="0"/>
    </xf>
    <xf numFmtId="0" fontId="56" fillId="0" borderId="39" xfId="14" applyFont="1" applyBorder="1" applyProtection="1">
      <alignment vertical="center"/>
      <protection locked="0"/>
    </xf>
    <xf numFmtId="0" fontId="56" fillId="0" borderId="0" xfId="14" applyFont="1" applyAlignment="1" applyProtection="1">
      <alignment horizontal="center" vertical="center"/>
      <protection locked="0"/>
    </xf>
    <xf numFmtId="0" fontId="56" fillId="0" borderId="63" xfId="14" applyFont="1" applyBorder="1" applyAlignment="1" applyProtection="1">
      <alignment horizontal="center" vertical="center"/>
      <protection locked="0"/>
    </xf>
    <xf numFmtId="0" fontId="60" fillId="0" borderId="15" xfId="14" applyFont="1" applyBorder="1" applyAlignment="1" applyProtection="1">
      <alignment horizontal="center" vertical="center"/>
      <protection locked="0"/>
    </xf>
    <xf numFmtId="189" fontId="56" fillId="15" borderId="129" xfId="14" applyNumberFormat="1" applyFont="1" applyFill="1" applyBorder="1" applyProtection="1">
      <alignment vertical="center"/>
      <protection locked="0"/>
    </xf>
    <xf numFmtId="189" fontId="56" fillId="15" borderId="84" xfId="14" applyNumberFormat="1" applyFont="1" applyFill="1" applyBorder="1" applyProtection="1">
      <alignment vertical="center"/>
      <protection locked="0"/>
    </xf>
    <xf numFmtId="189" fontId="73" fillId="0" borderId="0" xfId="14" applyNumberFormat="1" applyFont="1" applyFill="1" applyBorder="1" applyProtection="1">
      <alignment vertical="center"/>
    </xf>
    <xf numFmtId="0" fontId="56" fillId="0" borderId="138" xfId="14" applyFont="1" applyBorder="1" applyProtection="1">
      <alignment vertical="center"/>
      <protection locked="0"/>
    </xf>
    <xf numFmtId="189" fontId="73" fillId="0" borderId="193" xfId="14" applyNumberFormat="1" applyFont="1" applyBorder="1" applyProtection="1">
      <alignment vertical="center"/>
      <protection locked="0"/>
    </xf>
    <xf numFmtId="189" fontId="73" fillId="0" borderId="0" xfId="14" applyNumberFormat="1" applyFont="1" applyFill="1" applyBorder="1" applyProtection="1">
      <alignment vertical="center"/>
      <protection locked="0"/>
    </xf>
    <xf numFmtId="187" fontId="56" fillId="15" borderId="63" xfId="14" applyNumberFormat="1" applyFont="1" applyFill="1" applyBorder="1" applyAlignment="1" applyProtection="1">
      <alignment horizontal="right" vertical="center"/>
      <protection locked="0"/>
    </xf>
    <xf numFmtId="187" fontId="56" fillId="15" borderId="31" xfId="14" applyNumberFormat="1" applyFont="1" applyFill="1" applyBorder="1" applyAlignment="1" applyProtection="1">
      <alignment horizontal="right" vertical="center"/>
      <protection locked="0"/>
    </xf>
    <xf numFmtId="189" fontId="56" fillId="15" borderId="198" xfId="14" applyNumberFormat="1" applyFont="1" applyFill="1" applyBorder="1" applyProtection="1">
      <alignment vertical="center"/>
      <protection locked="0"/>
    </xf>
    <xf numFmtId="189" fontId="56" fillId="15" borderId="199" xfId="14" applyNumberFormat="1" applyFont="1" applyFill="1" applyBorder="1" applyProtection="1">
      <alignment vertical="center"/>
      <protection locked="0"/>
    </xf>
    <xf numFmtId="187" fontId="56" fillId="15" borderId="40" xfId="14" applyNumberFormat="1" applyFont="1" applyFill="1" applyBorder="1" applyAlignment="1" applyProtection="1">
      <alignment horizontal="right" vertical="center"/>
      <protection locked="0"/>
    </xf>
    <xf numFmtId="187" fontId="56" fillId="15" borderId="42" xfId="14" applyNumberFormat="1" applyFont="1" applyFill="1" applyBorder="1" applyAlignment="1" applyProtection="1">
      <alignment horizontal="right" vertical="center"/>
      <protection locked="0"/>
    </xf>
    <xf numFmtId="0" fontId="56" fillId="0" borderId="0" xfId="14" applyFont="1" applyBorder="1" applyProtection="1">
      <alignment vertical="center"/>
      <protection locked="0"/>
    </xf>
    <xf numFmtId="189" fontId="56" fillId="16" borderId="198" xfId="14" applyNumberFormat="1" applyFont="1" applyFill="1" applyBorder="1" applyProtection="1">
      <alignment vertical="center"/>
      <protection locked="0"/>
    </xf>
    <xf numFmtId="189" fontId="56" fillId="16" borderId="199" xfId="14" applyNumberFormat="1" applyFont="1" applyFill="1" applyBorder="1" applyProtection="1">
      <alignment vertical="center"/>
      <protection locked="0"/>
    </xf>
    <xf numFmtId="189" fontId="73" fillId="7" borderId="188" xfId="14" applyNumberFormat="1" applyFont="1" applyFill="1" applyBorder="1" applyProtection="1">
      <alignment vertical="center"/>
    </xf>
    <xf numFmtId="185" fontId="56" fillId="7" borderId="192" xfId="14" applyNumberFormat="1" applyFont="1" applyFill="1" applyBorder="1" applyProtection="1">
      <alignment vertical="center"/>
    </xf>
    <xf numFmtId="0" fontId="60" fillId="0" borderId="184" xfId="14" applyFont="1" applyBorder="1" applyAlignment="1" applyProtection="1">
      <alignment horizontal="center" vertical="center"/>
      <protection locked="0"/>
    </xf>
    <xf numFmtId="0" fontId="56" fillId="0" borderId="200" xfId="14" applyFont="1" applyBorder="1" applyProtection="1">
      <alignment vertical="center"/>
      <protection locked="0"/>
    </xf>
    <xf numFmtId="189" fontId="73" fillId="0" borderId="202" xfId="14" applyNumberFormat="1" applyFont="1" applyBorder="1" applyProtection="1">
      <alignment vertical="center"/>
      <protection locked="0"/>
    </xf>
    <xf numFmtId="0" fontId="56" fillId="0" borderId="80" xfId="14" applyFont="1" applyBorder="1" applyAlignment="1" applyProtection="1">
      <alignment horizontal="center" vertical="center"/>
      <protection locked="0"/>
    </xf>
    <xf numFmtId="189" fontId="56" fillId="0" borderId="80" xfId="14" applyNumberFormat="1" applyFont="1" applyFill="1" applyBorder="1" applyProtection="1">
      <alignment vertical="center"/>
      <protection locked="0"/>
    </xf>
    <xf numFmtId="0" fontId="56" fillId="0" borderId="0" xfId="14" applyFont="1" applyFill="1" applyBorder="1" applyProtection="1">
      <alignment vertical="center"/>
      <protection locked="0"/>
    </xf>
    <xf numFmtId="185" fontId="56" fillId="0" borderId="0" xfId="14" applyNumberFormat="1" applyFont="1" applyFill="1" applyBorder="1" applyProtection="1">
      <alignment vertical="center"/>
      <protection locked="0"/>
    </xf>
    <xf numFmtId="0" fontId="84" fillId="0" borderId="0" xfId="14" applyFont="1" applyFill="1" applyProtection="1">
      <alignment vertical="center"/>
      <protection locked="0"/>
    </xf>
    <xf numFmtId="0" fontId="56" fillId="0" borderId="53" xfId="14" applyFont="1" applyFill="1" applyBorder="1" applyAlignment="1" applyProtection="1">
      <alignment horizontal="center" vertical="center"/>
      <protection locked="0"/>
    </xf>
    <xf numFmtId="188" fontId="56" fillId="0" borderId="37" xfId="14" applyNumberFormat="1" applyFont="1" applyBorder="1" applyAlignment="1" applyProtection="1">
      <alignment horizontal="center" vertical="center"/>
      <protection locked="0"/>
    </xf>
    <xf numFmtId="188" fontId="56" fillId="0" borderId="39" xfId="14" applyNumberFormat="1" applyFont="1" applyBorder="1" applyAlignment="1" applyProtection="1">
      <alignment horizontal="center" vertical="center"/>
      <protection locked="0"/>
    </xf>
    <xf numFmtId="188" fontId="56" fillId="0" borderId="70" xfId="14" applyNumberFormat="1" applyFont="1" applyBorder="1" applyAlignment="1" applyProtection="1">
      <alignment horizontal="center" vertical="center"/>
      <protection locked="0"/>
    </xf>
    <xf numFmtId="0" fontId="60" fillId="0" borderId="188" xfId="14" applyFont="1" applyBorder="1" applyAlignment="1" applyProtection="1">
      <alignment horizontal="center" vertical="center"/>
      <protection locked="0"/>
    </xf>
    <xf numFmtId="189" fontId="90" fillId="15" borderId="63" xfId="14" applyNumberFormat="1" applyFont="1" applyFill="1" applyBorder="1" applyProtection="1">
      <alignment vertical="center"/>
      <protection locked="0"/>
    </xf>
    <xf numFmtId="189" fontId="90" fillId="15" borderId="17" xfId="14" applyNumberFormat="1" applyFont="1" applyFill="1" applyBorder="1" applyProtection="1">
      <alignment vertical="center"/>
      <protection locked="0"/>
    </xf>
    <xf numFmtId="189" fontId="90" fillId="15" borderId="15" xfId="14" applyNumberFormat="1" applyFont="1" applyFill="1" applyBorder="1" applyProtection="1">
      <alignment vertical="center"/>
      <protection locked="0"/>
    </xf>
    <xf numFmtId="189" fontId="90" fillId="15" borderId="92" xfId="14" applyNumberFormat="1" applyFont="1" applyFill="1" applyBorder="1" applyProtection="1">
      <alignment vertical="center"/>
      <protection locked="0"/>
    </xf>
    <xf numFmtId="0" fontId="60" fillId="0" borderId="31" xfId="14" applyFont="1" applyBorder="1" applyAlignment="1" applyProtection="1">
      <alignment horizontal="center" vertical="center"/>
      <protection locked="0"/>
    </xf>
    <xf numFmtId="0" fontId="56" fillId="0" borderId="10" xfId="14" applyFont="1" applyBorder="1" applyProtection="1">
      <alignment vertical="center"/>
      <protection locked="0"/>
    </xf>
    <xf numFmtId="0" fontId="56" fillId="0" borderId="15" xfId="14" applyFont="1" applyBorder="1" applyAlignment="1" applyProtection="1">
      <alignment vertical="top" wrapText="1"/>
      <protection locked="0"/>
    </xf>
    <xf numFmtId="0" fontId="60" fillId="0" borderId="205" xfId="14" applyFont="1" applyBorder="1" applyAlignment="1" applyProtection="1">
      <alignment horizontal="center" vertical="center"/>
      <protection locked="0"/>
    </xf>
    <xf numFmtId="189" fontId="90" fillId="15" borderId="189" xfId="14" applyNumberFormat="1" applyFont="1" applyFill="1" applyBorder="1" applyProtection="1">
      <alignment vertical="center"/>
      <protection locked="0"/>
    </xf>
    <xf numFmtId="189" fontId="90" fillId="15" borderId="204" xfId="14" applyNumberFormat="1" applyFont="1" applyFill="1" applyBorder="1" applyProtection="1">
      <alignment vertical="center"/>
      <protection locked="0"/>
    </xf>
    <xf numFmtId="189" fontId="90" fillId="15" borderId="184" xfId="14" applyNumberFormat="1" applyFont="1" applyFill="1" applyBorder="1" applyProtection="1">
      <alignment vertical="center"/>
      <protection locked="0"/>
    </xf>
    <xf numFmtId="189" fontId="90" fillId="15" borderId="191" xfId="14" applyNumberFormat="1" applyFont="1" applyFill="1" applyBorder="1" applyProtection="1">
      <alignment vertical="center"/>
      <protection locked="0"/>
    </xf>
    <xf numFmtId="0" fontId="56" fillId="0" borderId="81" xfId="14" applyFont="1" applyBorder="1" applyProtection="1">
      <alignment vertical="center"/>
      <protection locked="0"/>
    </xf>
    <xf numFmtId="190" fontId="56" fillId="0" borderId="48" xfId="14" applyNumberFormat="1" applyFont="1" applyFill="1" applyBorder="1" applyProtection="1">
      <alignment vertical="center"/>
      <protection locked="0"/>
    </xf>
    <xf numFmtId="190" fontId="56" fillId="0" borderId="80" xfId="14" applyNumberFormat="1" applyFont="1" applyFill="1" applyBorder="1" applyProtection="1">
      <alignment vertical="center"/>
      <protection locked="0"/>
    </xf>
    <xf numFmtId="190" fontId="56" fillId="0" borderId="81" xfId="14" applyNumberFormat="1" applyFont="1" applyFill="1" applyBorder="1" applyProtection="1">
      <alignment vertical="center"/>
      <protection locked="0"/>
    </xf>
    <xf numFmtId="0" fontId="56" fillId="0" borderId="9" xfId="14" applyFont="1" applyFill="1" applyBorder="1" applyProtection="1">
      <alignment vertical="center"/>
      <protection locked="0"/>
    </xf>
    <xf numFmtId="0" fontId="56" fillId="0" borderId="117" xfId="14" applyFont="1" applyFill="1" applyBorder="1" applyProtection="1">
      <alignment vertical="center"/>
      <protection locked="0"/>
    </xf>
    <xf numFmtId="0" fontId="56" fillId="0" borderId="71" xfId="14" applyFont="1" applyBorder="1" applyProtection="1">
      <alignment vertical="center"/>
      <protection locked="0"/>
    </xf>
    <xf numFmtId="0" fontId="88" fillId="0" borderId="8" xfId="14" applyFont="1" applyFill="1" applyBorder="1" applyProtection="1">
      <alignment vertical="center"/>
      <protection locked="0"/>
    </xf>
    <xf numFmtId="0" fontId="3" fillId="0" borderId="93" xfId="14" applyFill="1" applyBorder="1" applyAlignment="1">
      <alignment vertical="center"/>
    </xf>
    <xf numFmtId="0" fontId="56" fillId="0" borderId="92" xfId="14" applyFont="1" applyBorder="1" applyProtection="1">
      <alignment vertical="center"/>
      <protection locked="0"/>
    </xf>
    <xf numFmtId="0" fontId="88" fillId="0" borderId="92" xfId="14" applyFont="1" applyFill="1" applyBorder="1" applyProtection="1">
      <alignment vertical="center"/>
      <protection locked="0"/>
    </xf>
    <xf numFmtId="0" fontId="3" fillId="15" borderId="93" xfId="14" applyFill="1" applyBorder="1" applyAlignment="1">
      <alignment vertical="center"/>
    </xf>
    <xf numFmtId="0" fontId="56" fillId="15" borderId="93" xfId="14" applyFont="1" applyFill="1" applyBorder="1" applyProtection="1">
      <alignment vertical="center"/>
      <protection locked="0"/>
    </xf>
    <xf numFmtId="0" fontId="88" fillId="0" borderId="191" xfId="14" applyFont="1" applyFill="1" applyBorder="1" applyProtection="1">
      <alignment vertical="center"/>
      <protection locked="0"/>
    </xf>
    <xf numFmtId="0" fontId="56" fillId="0" borderId="90" xfId="14" applyFont="1" applyBorder="1" applyProtection="1">
      <alignment vertical="center"/>
      <protection locked="0"/>
    </xf>
    <xf numFmtId="0" fontId="88" fillId="0" borderId="209" xfId="14" applyFont="1" applyFill="1" applyBorder="1" applyProtection="1">
      <alignment vertical="center"/>
      <protection locked="0"/>
    </xf>
    <xf numFmtId="0" fontId="60" fillId="0" borderId="139" xfId="14" applyFont="1" applyBorder="1" applyAlignment="1" applyProtection="1">
      <alignment horizontal="center" vertical="center"/>
      <protection locked="0"/>
    </xf>
    <xf numFmtId="189" fontId="56" fillId="15" borderId="17" xfId="14" applyNumberFormat="1" applyFont="1" applyFill="1" applyBorder="1" applyProtection="1">
      <alignment vertical="center"/>
    </xf>
    <xf numFmtId="189" fontId="56" fillId="15" borderId="15" xfId="14" applyNumberFormat="1" applyFont="1" applyFill="1" applyBorder="1" applyProtection="1">
      <alignment vertical="center"/>
    </xf>
    <xf numFmtId="189" fontId="56" fillId="15" borderId="31" xfId="14" applyNumberFormat="1" applyFont="1" applyFill="1" applyBorder="1" applyProtection="1">
      <alignment vertical="center"/>
    </xf>
    <xf numFmtId="0" fontId="60" fillId="0" borderId="91" xfId="14" applyFont="1" applyBorder="1" applyAlignment="1" applyProtection="1">
      <alignment horizontal="center" vertical="center"/>
      <protection locked="0"/>
    </xf>
    <xf numFmtId="0" fontId="60" fillId="0" borderId="190" xfId="14" applyFont="1" applyBorder="1" applyAlignment="1" applyProtection="1">
      <alignment horizontal="center" vertical="center"/>
      <protection locked="0"/>
    </xf>
    <xf numFmtId="189" fontId="56" fillId="15" borderId="204" xfId="14" applyNumberFormat="1" applyFont="1" applyFill="1" applyBorder="1" applyProtection="1">
      <alignment vertical="center"/>
    </xf>
    <xf numFmtId="189" fontId="56" fillId="15" borderId="184" xfId="14" applyNumberFormat="1" applyFont="1" applyFill="1" applyBorder="1" applyProtection="1">
      <alignment vertical="center"/>
    </xf>
    <xf numFmtId="189" fontId="56" fillId="15" borderId="205" xfId="14" applyNumberFormat="1" applyFont="1" applyFill="1" applyBorder="1" applyProtection="1">
      <alignment vertical="center"/>
    </xf>
    <xf numFmtId="0" fontId="56" fillId="0" borderId="50" xfId="14" applyFont="1" applyBorder="1" applyProtection="1">
      <alignment vertical="center"/>
      <protection locked="0"/>
    </xf>
    <xf numFmtId="0" fontId="71" fillId="0" borderId="9" xfId="14" applyFont="1" applyFill="1" applyBorder="1" applyProtection="1">
      <alignment vertical="center"/>
      <protection locked="0"/>
    </xf>
    <xf numFmtId="0" fontId="71" fillId="0" borderId="0" xfId="14" applyFont="1" applyFill="1" applyBorder="1" applyProtection="1">
      <alignment vertical="center"/>
      <protection locked="0"/>
    </xf>
    <xf numFmtId="0" fontId="3" fillId="0" borderId="0" xfId="14" applyFill="1" applyBorder="1" applyAlignment="1">
      <alignment vertical="center"/>
    </xf>
    <xf numFmtId="0" fontId="10" fillId="0" borderId="17" xfId="0" applyFont="1" applyFill="1" applyBorder="1" applyAlignment="1" applyProtection="1">
      <alignment vertical="center"/>
    </xf>
    <xf numFmtId="0" fontId="93" fillId="0" borderId="0" xfId="17" applyFont="1" applyProtection="1">
      <alignment vertical="center"/>
      <protection locked="0"/>
    </xf>
    <xf numFmtId="0" fontId="94" fillId="0" borderId="0" xfId="17" applyFont="1" applyProtection="1">
      <alignment vertical="center"/>
      <protection locked="0"/>
    </xf>
    <xf numFmtId="191" fontId="94" fillId="0" borderId="0" xfId="17" applyNumberFormat="1" applyFont="1" applyProtection="1">
      <alignment vertical="center"/>
      <protection locked="0"/>
    </xf>
    <xf numFmtId="0" fontId="95" fillId="0" borderId="0" xfId="17" applyFont="1" applyProtection="1">
      <alignment vertical="center"/>
      <protection locked="0"/>
    </xf>
    <xf numFmtId="0" fontId="96" fillId="0" borderId="0" xfId="17" applyFont="1" applyProtection="1">
      <alignment vertical="center"/>
      <protection locked="0"/>
    </xf>
    <xf numFmtId="191" fontId="96" fillId="0" borderId="0" xfId="17" applyNumberFormat="1" applyFont="1" applyProtection="1">
      <alignment vertical="center"/>
      <protection locked="0"/>
    </xf>
    <xf numFmtId="0" fontId="2" fillId="0" borderId="0" xfId="17" applyProtection="1">
      <alignment vertical="center"/>
      <protection locked="0"/>
    </xf>
    <xf numFmtId="0" fontId="96" fillId="0" borderId="0" xfId="17" applyFont="1" applyAlignment="1" applyProtection="1">
      <alignment horizontal="center" vertical="center"/>
      <protection locked="0"/>
    </xf>
    <xf numFmtId="0" fontId="96" fillId="0" borderId="0" xfId="17" applyFont="1" applyBorder="1" applyAlignment="1" applyProtection="1">
      <alignment horizontal="center" vertical="center"/>
      <protection locked="0"/>
    </xf>
    <xf numFmtId="0" fontId="97" fillId="0" borderId="0" xfId="17" applyFont="1" applyProtection="1">
      <alignment vertical="center"/>
      <protection locked="0"/>
    </xf>
    <xf numFmtId="0" fontId="96" fillId="0" borderId="15" xfId="17" applyFont="1" applyBorder="1" applyAlignment="1" applyProtection="1">
      <alignment horizontal="center" vertical="center" wrapText="1"/>
      <protection locked="0"/>
    </xf>
    <xf numFmtId="191" fontId="96" fillId="0" borderId="92" xfId="17" applyNumberFormat="1" applyFont="1" applyBorder="1" applyAlignment="1" applyProtection="1">
      <alignment horizontal="center" vertical="center" wrapText="1"/>
      <protection locked="0"/>
    </xf>
    <xf numFmtId="0" fontId="2" fillId="0" borderId="0" xfId="17" applyBorder="1" applyProtection="1">
      <alignment vertical="center"/>
      <protection locked="0"/>
    </xf>
    <xf numFmtId="0" fontId="96" fillId="0" borderId="2" xfId="17" applyFont="1" applyBorder="1" applyAlignment="1" applyProtection="1">
      <alignment horizontal="right" vertical="center"/>
      <protection locked="0"/>
    </xf>
    <xf numFmtId="0" fontId="96" fillId="0" borderId="4" xfId="17" applyFont="1" applyBorder="1" applyProtection="1">
      <alignment vertical="center"/>
      <protection locked="0"/>
    </xf>
    <xf numFmtId="0" fontId="96" fillId="0" borderId="72" xfId="17" applyFont="1" applyBorder="1" applyProtection="1">
      <alignment vertical="center"/>
      <protection locked="0"/>
    </xf>
    <xf numFmtId="191" fontId="96" fillId="0" borderId="11" xfId="17" applyNumberFormat="1" applyFont="1" applyBorder="1" applyProtection="1">
      <alignment vertical="center"/>
      <protection locked="0"/>
    </xf>
    <xf numFmtId="191" fontId="96" fillId="0" borderId="105" xfId="17" applyNumberFormat="1" applyFont="1" applyBorder="1" applyProtection="1">
      <alignment vertical="center"/>
    </xf>
    <xf numFmtId="192" fontId="98" fillId="0" borderId="11" xfId="17" applyNumberFormat="1" applyFont="1" applyFill="1" applyBorder="1" applyProtection="1">
      <alignment vertical="center"/>
    </xf>
    <xf numFmtId="0" fontId="96" fillId="0" borderId="25" xfId="17" applyFont="1" applyBorder="1" applyAlignment="1" applyProtection="1">
      <alignment horizontal="right" vertical="center"/>
      <protection locked="0"/>
    </xf>
    <xf numFmtId="0" fontId="96" fillId="0" borderId="139" xfId="17" applyFont="1" applyBorder="1" applyProtection="1">
      <alignment vertical="center"/>
      <protection locked="0"/>
    </xf>
    <xf numFmtId="0" fontId="105" fillId="0" borderId="0" xfId="17" applyFont="1" applyBorder="1" applyAlignment="1" applyProtection="1">
      <alignment horizontal="left" vertical="center"/>
      <protection locked="0"/>
    </xf>
    <xf numFmtId="0" fontId="96" fillId="0" borderId="211" xfId="17" applyFont="1" applyBorder="1" applyProtection="1">
      <alignment vertical="center"/>
      <protection locked="0"/>
    </xf>
    <xf numFmtId="0" fontId="96" fillId="7" borderId="211" xfId="17" applyFont="1" applyFill="1" applyBorder="1" applyAlignment="1" applyProtection="1">
      <alignment horizontal="center" vertical="center"/>
      <protection locked="0"/>
    </xf>
    <xf numFmtId="0" fontId="96" fillId="0" borderId="6" xfId="17" applyFont="1" applyBorder="1" applyAlignment="1" applyProtection="1">
      <alignment horizontal="right" vertical="center"/>
      <protection locked="0"/>
    </xf>
    <xf numFmtId="0" fontId="96" fillId="0" borderId="215" xfId="17" applyFont="1" applyBorder="1" applyProtection="1">
      <alignment vertical="center"/>
      <protection locked="0"/>
    </xf>
    <xf numFmtId="191" fontId="96" fillId="0" borderId="216" xfId="17" applyNumberFormat="1" applyFont="1" applyFill="1" applyBorder="1" applyAlignment="1" applyProtection="1">
      <alignment horizontal="right" vertical="center"/>
      <protection locked="0"/>
    </xf>
    <xf numFmtId="194" fontId="103" fillId="0" borderId="217" xfId="17" applyNumberFormat="1" applyFont="1" applyFill="1" applyBorder="1" applyProtection="1">
      <alignment vertical="center"/>
    </xf>
    <xf numFmtId="0" fontId="96" fillId="0" borderId="73" xfId="17" applyFont="1" applyFill="1" applyBorder="1" applyProtection="1">
      <alignment vertical="center"/>
      <protection locked="0"/>
    </xf>
    <xf numFmtId="191" fontId="96" fillId="0" borderId="8" xfId="17" applyNumberFormat="1" applyFont="1" applyFill="1" applyBorder="1" applyAlignment="1" applyProtection="1">
      <alignment horizontal="right" vertical="center"/>
      <protection locked="0"/>
    </xf>
    <xf numFmtId="194" fontId="103" fillId="0" borderId="64" xfId="17" applyNumberFormat="1" applyFont="1" applyFill="1" applyBorder="1" applyProtection="1">
      <alignment vertical="center"/>
    </xf>
    <xf numFmtId="0" fontId="96" fillId="0" borderId="91" xfId="17" applyFont="1" applyBorder="1" applyAlignment="1" applyProtection="1">
      <alignment horizontal="right" vertical="center"/>
      <protection locked="0"/>
    </xf>
    <xf numFmtId="0" fontId="96" fillId="7" borderId="15" xfId="17" applyFont="1" applyFill="1" applyBorder="1" applyAlignment="1" applyProtection="1">
      <alignment horizontal="center" vertical="center"/>
      <protection locked="0"/>
    </xf>
    <xf numFmtId="0" fontId="96" fillId="0" borderId="43" xfId="17" applyFont="1" applyBorder="1" applyAlignment="1" applyProtection="1">
      <alignment horizontal="left" vertical="center"/>
      <protection locked="0"/>
    </xf>
    <xf numFmtId="0" fontId="96" fillId="0" borderId="17" xfId="17" applyFont="1" applyBorder="1" applyAlignment="1" applyProtection="1">
      <alignment horizontal="left" vertical="center"/>
      <protection locked="0"/>
    </xf>
    <xf numFmtId="0" fontId="96" fillId="0" borderId="91" xfId="17" applyFont="1" applyBorder="1" applyAlignment="1" applyProtection="1">
      <alignment horizontal="center" vertical="center"/>
      <protection locked="0"/>
    </xf>
    <xf numFmtId="0" fontId="96" fillId="0" borderId="190" xfId="17" applyFont="1" applyBorder="1" applyProtection="1">
      <alignment vertical="center"/>
      <protection locked="0"/>
    </xf>
    <xf numFmtId="0" fontId="96" fillId="0" borderId="203" xfId="17" applyFont="1" applyBorder="1" applyProtection="1">
      <alignment vertical="center"/>
      <protection locked="0"/>
    </xf>
    <xf numFmtId="0" fontId="96" fillId="0" borderId="184" xfId="17" applyFont="1" applyBorder="1" applyProtection="1">
      <alignment vertical="center"/>
      <protection locked="0"/>
    </xf>
    <xf numFmtId="191" fontId="96" fillId="0" borderId="191" xfId="17" applyNumberFormat="1" applyFont="1" applyFill="1" applyBorder="1" applyAlignment="1" applyProtection="1">
      <alignment horizontal="right" vertical="center"/>
      <protection locked="0"/>
    </xf>
    <xf numFmtId="191" fontId="96" fillId="0" borderId="219" xfId="17" applyNumberFormat="1" applyFont="1" applyFill="1" applyBorder="1" applyProtection="1">
      <alignment vertical="center"/>
    </xf>
    <xf numFmtId="192" fontId="96" fillId="0" borderId="191" xfId="17" applyNumberFormat="1" applyFont="1" applyFill="1" applyBorder="1" applyProtection="1">
      <alignment vertical="center"/>
    </xf>
    <xf numFmtId="0" fontId="107" fillId="0" borderId="6" xfId="17" applyFont="1" applyFill="1" applyBorder="1" applyAlignment="1" applyProtection="1">
      <alignment vertical="center"/>
      <protection locked="0"/>
    </xf>
    <xf numFmtId="0" fontId="96" fillId="0" borderId="0" xfId="17" applyFont="1" applyBorder="1" applyProtection="1">
      <alignment vertical="center"/>
      <protection locked="0"/>
    </xf>
    <xf numFmtId="0" fontId="108" fillId="0" borderId="79" xfId="17" applyFont="1" applyFill="1" applyBorder="1" applyAlignment="1" applyProtection="1">
      <alignment horizontal="left" vertical="center"/>
      <protection locked="0"/>
    </xf>
    <xf numFmtId="0" fontId="109" fillId="0" borderId="36" xfId="17" applyFont="1" applyBorder="1" applyAlignment="1" applyProtection="1">
      <alignment horizontal="left" vertical="center"/>
      <protection locked="0"/>
    </xf>
    <xf numFmtId="0" fontId="107" fillId="0" borderId="0" xfId="17" applyFont="1" applyFill="1" applyBorder="1" applyAlignment="1" applyProtection="1">
      <alignment vertical="center"/>
      <protection locked="0"/>
    </xf>
    <xf numFmtId="191" fontId="96" fillId="0" borderId="0" xfId="17" applyNumberFormat="1" applyFont="1" applyBorder="1" applyProtection="1">
      <alignment vertical="center"/>
      <protection locked="0"/>
    </xf>
    <xf numFmtId="191" fontId="103" fillId="0" borderId="0" xfId="17" applyNumberFormat="1" applyFont="1" applyBorder="1" applyProtection="1">
      <alignment vertical="center"/>
      <protection locked="0"/>
    </xf>
    <xf numFmtId="192" fontId="96" fillId="0" borderId="0" xfId="17" applyNumberFormat="1" applyFont="1" applyFill="1" applyBorder="1" applyProtection="1">
      <alignment vertical="center"/>
      <protection locked="0"/>
    </xf>
    <xf numFmtId="0" fontId="97" fillId="0" borderId="0" xfId="17" applyFont="1" applyBorder="1" applyProtection="1">
      <alignment vertical="center"/>
      <protection locked="0"/>
    </xf>
    <xf numFmtId="191" fontId="105" fillId="0" borderId="0" xfId="17" applyNumberFormat="1" applyFont="1" applyBorder="1" applyProtection="1">
      <alignment vertical="center"/>
      <protection locked="0"/>
    </xf>
    <xf numFmtId="193" fontId="103" fillId="17" borderId="141" xfId="17" applyNumberFormat="1" applyFont="1" applyFill="1" applyBorder="1" applyProtection="1">
      <alignment vertical="center"/>
      <protection locked="0"/>
    </xf>
    <xf numFmtId="191" fontId="108" fillId="2" borderId="141" xfId="17" applyNumberFormat="1" applyFont="1" applyFill="1" applyBorder="1" applyProtection="1">
      <alignment vertical="center"/>
    </xf>
    <xf numFmtId="192" fontId="96" fillId="0" borderId="0" xfId="17" applyNumberFormat="1" applyFont="1" applyBorder="1" applyProtection="1">
      <alignment vertical="center"/>
      <protection locked="0"/>
    </xf>
    <xf numFmtId="0" fontId="97" fillId="0" borderId="79" xfId="17" applyFont="1" applyBorder="1" applyProtection="1">
      <alignment vertical="center"/>
      <protection locked="0"/>
    </xf>
    <xf numFmtId="38" fontId="97" fillId="0" borderId="36" xfId="18" applyFont="1" applyBorder="1" applyProtection="1">
      <alignment vertical="center"/>
      <protection locked="0"/>
    </xf>
    <xf numFmtId="0" fontId="97" fillId="0" borderId="36" xfId="17" applyFont="1" applyBorder="1" applyAlignment="1" applyProtection="1">
      <alignment horizontal="left" vertical="center"/>
      <protection locked="0"/>
    </xf>
    <xf numFmtId="0" fontId="97" fillId="0" borderId="36" xfId="17" applyFont="1" applyBorder="1" applyProtection="1">
      <alignment vertical="center"/>
      <protection locked="0"/>
    </xf>
    <xf numFmtId="191" fontId="111" fillId="0" borderId="36" xfId="17" applyNumberFormat="1" applyFont="1" applyBorder="1" applyProtection="1">
      <alignment vertical="center"/>
      <protection locked="0"/>
    </xf>
    <xf numFmtId="38" fontId="112" fillId="2" borderId="141" xfId="18" applyFont="1" applyFill="1" applyBorder="1" applyAlignment="1" applyProtection="1">
      <alignment vertical="center"/>
    </xf>
    <xf numFmtId="0" fontId="97" fillId="0" borderId="220" xfId="17" applyFont="1" applyBorder="1" applyProtection="1">
      <alignment vertical="center"/>
      <protection locked="0"/>
    </xf>
    <xf numFmtId="38" fontId="97" fillId="0" borderId="221" xfId="18" applyFont="1" applyBorder="1" applyProtection="1">
      <alignment vertical="center"/>
      <protection locked="0"/>
    </xf>
    <xf numFmtId="0" fontId="97" fillId="0" borderId="221" xfId="17" applyFont="1" applyBorder="1" applyAlignment="1" applyProtection="1">
      <alignment horizontal="left" vertical="center"/>
      <protection locked="0"/>
    </xf>
    <xf numFmtId="0" fontId="97" fillId="0" borderId="221" xfId="17" applyFont="1" applyBorder="1" applyProtection="1">
      <alignment vertical="center"/>
      <protection locked="0"/>
    </xf>
    <xf numFmtId="191" fontId="111" fillId="0" borderId="221" xfId="17" applyNumberFormat="1" applyFont="1" applyBorder="1" applyProtection="1">
      <alignment vertical="center"/>
      <protection locked="0"/>
    </xf>
    <xf numFmtId="38" fontId="112" fillId="2" borderId="222" xfId="18" applyFont="1" applyFill="1" applyBorder="1" applyAlignment="1" applyProtection="1">
      <alignment vertical="center"/>
    </xf>
    <xf numFmtId="0" fontId="111" fillId="0" borderId="47" xfId="17" applyFont="1" applyBorder="1" applyProtection="1">
      <alignment vertical="center"/>
      <protection locked="0"/>
    </xf>
    <xf numFmtId="0" fontId="97" fillId="0" borderId="16" xfId="17" applyFont="1" applyBorder="1" applyAlignment="1" applyProtection="1">
      <alignment horizontal="right" vertical="center"/>
      <protection locked="0"/>
    </xf>
    <xf numFmtId="191" fontId="111" fillId="0" borderId="16" xfId="17" applyNumberFormat="1" applyFont="1" applyBorder="1" applyProtection="1">
      <alignment vertical="center"/>
      <protection locked="0"/>
    </xf>
    <xf numFmtId="38" fontId="111" fillId="2" borderId="54" xfId="18" applyFont="1" applyFill="1" applyBorder="1" applyProtection="1">
      <alignment vertical="center"/>
    </xf>
    <xf numFmtId="38" fontId="66" fillId="0" borderId="0" xfId="12" applyFont="1" applyAlignment="1">
      <alignment vertical="center" wrapText="1"/>
    </xf>
    <xf numFmtId="0" fontId="76" fillId="0" borderId="0" xfId="0" applyFont="1" applyAlignment="1">
      <alignment vertical="center"/>
    </xf>
    <xf numFmtId="0" fontId="8" fillId="0" borderId="0" xfId="0" applyFont="1" applyFill="1" applyBorder="1" applyAlignment="1" applyProtection="1">
      <alignment horizontal="center" vertical="center" wrapText="1"/>
    </xf>
    <xf numFmtId="0" fontId="19" fillId="0" borderId="25" xfId="0" applyFont="1" applyFill="1" applyBorder="1" applyAlignment="1" applyProtection="1">
      <alignment vertical="center"/>
    </xf>
    <xf numFmtId="0" fontId="19" fillId="0" borderId="80" xfId="0" applyFont="1" applyFill="1" applyBorder="1" applyAlignment="1" applyProtection="1">
      <alignment vertical="center"/>
    </xf>
    <xf numFmtId="0" fontId="10" fillId="0" borderId="48" xfId="0" applyFont="1" applyFill="1" applyBorder="1" applyAlignment="1" applyProtection="1">
      <alignment vertical="center"/>
    </xf>
    <xf numFmtId="0" fontId="10" fillId="0" borderId="36" xfId="0" applyFont="1" applyFill="1" applyBorder="1" applyAlignment="1" applyProtection="1">
      <alignment horizontal="center" vertical="center"/>
      <protection locked="0"/>
    </xf>
    <xf numFmtId="0" fontId="10" fillId="0" borderId="1" xfId="0" applyFont="1" applyFill="1" applyBorder="1" applyAlignment="1" applyProtection="1">
      <alignment vertical="center"/>
      <protection locked="0"/>
    </xf>
    <xf numFmtId="0" fontId="10" fillId="0" borderId="10" xfId="0" applyFont="1" applyFill="1" applyBorder="1" applyAlignment="1" applyProtection="1">
      <alignment vertical="center"/>
    </xf>
    <xf numFmtId="0" fontId="10" fillId="0" borderId="68" xfId="0" applyFont="1" applyFill="1" applyBorder="1" applyAlignment="1" applyProtection="1">
      <alignment vertical="center"/>
      <protection locked="0"/>
    </xf>
    <xf numFmtId="0" fontId="10" fillId="0" borderId="68" xfId="0" applyFont="1" applyFill="1" applyBorder="1" applyAlignment="1" applyProtection="1">
      <alignment vertical="center"/>
    </xf>
    <xf numFmtId="179" fontId="69" fillId="3" borderId="12" xfId="10" applyNumberFormat="1" applyFont="1" applyFill="1" applyBorder="1" applyAlignment="1" applyProtection="1">
      <alignment horizontal="center" vertical="center" shrinkToFit="1"/>
    </xf>
    <xf numFmtId="179" fontId="69" fillId="3" borderId="13" xfId="10" applyNumberFormat="1" applyFont="1" applyFill="1" applyBorder="1" applyAlignment="1" applyProtection="1">
      <alignment horizontal="center" vertical="center" shrinkToFit="1"/>
    </xf>
    <xf numFmtId="38" fontId="33" fillId="0" borderId="114" xfId="10" applyNumberFormat="1" applyFont="1" applyFill="1" applyBorder="1" applyAlignment="1" applyProtection="1">
      <alignment vertical="center" shrinkToFit="1"/>
    </xf>
    <xf numFmtId="177" fontId="114" fillId="0" borderId="16" xfId="10" applyNumberFormat="1" applyFont="1" applyFill="1" applyBorder="1" applyAlignment="1" applyProtection="1">
      <alignment horizontal="center" vertical="center" wrapText="1" shrinkToFit="1"/>
    </xf>
    <xf numFmtId="177" fontId="115" fillId="0" borderId="16" xfId="10" applyNumberFormat="1" applyFont="1" applyFill="1" applyBorder="1" applyAlignment="1" applyProtection="1">
      <alignment horizontal="center" vertical="center" wrapText="1" shrinkToFit="1"/>
    </xf>
    <xf numFmtId="185" fontId="56" fillId="6" borderId="192" xfId="14" applyNumberFormat="1" applyFont="1" applyFill="1" applyBorder="1" applyAlignment="1" applyProtection="1">
      <alignment horizontal="center" vertical="center"/>
    </xf>
    <xf numFmtId="189" fontId="73" fillId="6" borderId="188" xfId="14" applyNumberFormat="1" applyFont="1" applyFill="1" applyBorder="1" applyProtection="1">
      <alignment vertical="center"/>
    </xf>
    <xf numFmtId="185" fontId="56" fillId="6" borderId="201" xfId="14" applyNumberFormat="1" applyFont="1" applyFill="1" applyBorder="1" applyAlignment="1" applyProtection="1">
      <alignment horizontal="center" vertical="center"/>
    </xf>
    <xf numFmtId="189" fontId="73" fillId="6" borderId="81" xfId="14" applyNumberFormat="1" applyFont="1" applyFill="1" applyBorder="1" applyProtection="1">
      <alignment vertical="center"/>
    </xf>
    <xf numFmtId="189" fontId="56" fillId="6" borderId="48" xfId="14" applyNumberFormat="1" applyFont="1" applyFill="1" applyBorder="1" applyProtection="1">
      <alignment vertical="center"/>
    </xf>
    <xf numFmtId="0" fontId="88" fillId="6" borderId="8" xfId="14" applyFont="1" applyFill="1" applyBorder="1" applyProtection="1">
      <alignment vertical="center"/>
      <protection locked="0"/>
    </xf>
    <xf numFmtId="0" fontId="88" fillId="6" borderId="191" xfId="14" applyFont="1" applyFill="1" applyBorder="1" applyProtection="1">
      <alignment vertical="center"/>
      <protection locked="0"/>
    </xf>
    <xf numFmtId="0" fontId="88" fillId="6" borderId="197" xfId="14" applyFont="1" applyFill="1" applyBorder="1" applyProtection="1">
      <alignment vertical="center"/>
      <protection locked="0"/>
    </xf>
    <xf numFmtId="0" fontId="88" fillId="6" borderId="92" xfId="14" applyFont="1" applyFill="1" applyBorder="1" applyProtection="1">
      <alignment vertical="center"/>
      <protection locked="0"/>
    </xf>
    <xf numFmtId="0" fontId="88" fillId="6" borderId="22" xfId="14" applyFont="1" applyFill="1" applyBorder="1" applyProtection="1">
      <alignment vertical="center"/>
      <protection locked="0"/>
    </xf>
    <xf numFmtId="189" fontId="56" fillId="6" borderId="17" xfId="14" applyNumberFormat="1" applyFont="1" applyFill="1" applyBorder="1" applyAlignment="1" applyProtection="1">
      <alignment horizontal="center" vertical="center"/>
    </xf>
    <xf numFmtId="189" fontId="56" fillId="6" borderId="15" xfId="14" applyNumberFormat="1" applyFont="1" applyFill="1" applyBorder="1" applyAlignment="1" applyProtection="1">
      <alignment horizontal="center" vertical="center"/>
    </xf>
    <xf numFmtId="189" fontId="73" fillId="6" borderId="13" xfId="14" applyNumberFormat="1" applyFont="1" applyFill="1" applyBorder="1" applyProtection="1">
      <alignment vertical="center"/>
    </xf>
    <xf numFmtId="189" fontId="56" fillId="6" borderId="31" xfId="14" applyNumberFormat="1" applyFont="1" applyFill="1" applyBorder="1" applyAlignment="1" applyProtection="1">
      <alignment horizontal="center" vertical="center"/>
    </xf>
    <xf numFmtId="189" fontId="56" fillId="6" borderId="204" xfId="14" applyNumberFormat="1" applyFont="1" applyFill="1" applyBorder="1" applyAlignment="1" applyProtection="1">
      <alignment horizontal="center" vertical="center"/>
    </xf>
    <xf numFmtId="189" fontId="73" fillId="6" borderId="206" xfId="14" applyNumberFormat="1" applyFont="1" applyFill="1" applyBorder="1" applyProtection="1">
      <alignment vertical="center"/>
    </xf>
    <xf numFmtId="189" fontId="73" fillId="6" borderId="54" xfId="14" applyNumberFormat="1" applyFont="1" applyFill="1" applyBorder="1" applyProtection="1">
      <alignment vertical="center"/>
    </xf>
    <xf numFmtId="189" fontId="56" fillId="6" borderId="207" xfId="14" applyNumberFormat="1" applyFont="1" applyFill="1" applyBorder="1" applyProtection="1">
      <alignment vertical="center"/>
    </xf>
    <xf numFmtId="189" fontId="56" fillId="6" borderId="147" xfId="14" applyNumberFormat="1" applyFont="1" applyFill="1" applyBorder="1" applyProtection="1">
      <alignment vertical="center"/>
    </xf>
    <xf numFmtId="189" fontId="56" fillId="6" borderId="22" xfId="14" applyNumberFormat="1" applyFont="1" applyFill="1" applyBorder="1" applyProtection="1">
      <alignment vertical="center"/>
    </xf>
    <xf numFmtId="0" fontId="88" fillId="6" borderId="209" xfId="14" applyFont="1" applyFill="1" applyBorder="1" applyProtection="1">
      <alignment vertical="center"/>
      <protection locked="0"/>
    </xf>
    <xf numFmtId="189" fontId="92" fillId="6" borderId="63" xfId="14" applyNumberFormat="1" applyFont="1" applyFill="1" applyBorder="1" applyProtection="1">
      <alignment vertical="center"/>
      <protection locked="0"/>
    </xf>
    <xf numFmtId="189" fontId="92" fillId="6" borderId="15" xfId="14" applyNumberFormat="1" applyFont="1" applyFill="1" applyBorder="1" applyProtection="1">
      <alignment vertical="center"/>
      <protection locked="0"/>
    </xf>
    <xf numFmtId="189" fontId="92" fillId="6" borderId="31" xfId="14" applyNumberFormat="1" applyFont="1" applyFill="1" applyBorder="1" applyProtection="1">
      <alignment vertical="center"/>
      <protection locked="0"/>
    </xf>
    <xf numFmtId="189" fontId="56" fillId="6" borderId="143" xfId="14" applyNumberFormat="1" applyFont="1" applyFill="1" applyBorder="1" applyProtection="1">
      <alignment vertical="center"/>
    </xf>
    <xf numFmtId="189" fontId="56" fillId="6" borderId="80" xfId="14" applyNumberFormat="1" applyFont="1" applyFill="1" applyBorder="1" applyProtection="1">
      <alignment vertical="center"/>
    </xf>
    <xf numFmtId="0" fontId="56" fillId="6" borderId="55" xfId="14" applyFont="1" applyFill="1" applyBorder="1" applyProtection="1">
      <alignment vertical="center"/>
      <protection locked="0"/>
    </xf>
    <xf numFmtId="191" fontId="96" fillId="0" borderId="141" xfId="17" applyNumberFormat="1" applyFont="1" applyFill="1" applyBorder="1" applyAlignment="1" applyProtection="1">
      <alignment horizontal="right" vertical="center"/>
      <protection locked="0"/>
    </xf>
    <xf numFmtId="193" fontId="103" fillId="0" borderId="210" xfId="17" applyNumberFormat="1" applyFont="1" applyFill="1" applyBorder="1" applyProtection="1">
      <alignment vertical="center"/>
    </xf>
    <xf numFmtId="192" fontId="104" fillId="0" borderId="140" xfId="17" applyNumberFormat="1" applyFont="1" applyFill="1" applyBorder="1" applyProtection="1">
      <alignment vertical="center"/>
    </xf>
    <xf numFmtId="193" fontId="103" fillId="0" borderId="213" xfId="17" applyNumberFormat="1" applyFont="1" applyFill="1" applyBorder="1" applyProtection="1">
      <alignment vertical="center"/>
    </xf>
    <xf numFmtId="192" fontId="104" fillId="0" borderId="85" xfId="17" applyNumberFormat="1" applyFont="1" applyFill="1" applyBorder="1" applyProtection="1">
      <alignment vertical="center"/>
    </xf>
    <xf numFmtId="192" fontId="104" fillId="0" borderId="216" xfId="17" applyNumberFormat="1" applyFont="1" applyFill="1" applyBorder="1" applyProtection="1">
      <alignment vertical="center"/>
    </xf>
    <xf numFmtId="192" fontId="107" fillId="0" borderId="8" xfId="17" applyNumberFormat="1" applyFont="1" applyFill="1" applyBorder="1" applyProtection="1">
      <alignment vertical="center"/>
    </xf>
    <xf numFmtId="191" fontId="105" fillId="0" borderId="92" xfId="17" applyNumberFormat="1" applyFont="1" applyFill="1" applyBorder="1" applyAlignment="1" applyProtection="1">
      <alignment vertical="center"/>
      <protection locked="0"/>
    </xf>
    <xf numFmtId="191" fontId="103" fillId="0" borderId="93" xfId="17" applyNumberFormat="1" applyFont="1" applyFill="1" applyBorder="1" applyProtection="1">
      <alignment vertical="center"/>
    </xf>
    <xf numFmtId="192" fontId="96" fillId="0" borderId="92" xfId="17" applyNumberFormat="1" applyFont="1" applyFill="1" applyBorder="1" applyProtection="1">
      <alignment vertical="center"/>
    </xf>
    <xf numFmtId="195" fontId="96" fillId="0" borderId="92" xfId="17" applyNumberFormat="1" applyFont="1" applyFill="1" applyBorder="1" applyProtection="1">
      <alignment vertical="center"/>
    </xf>
    <xf numFmtId="191" fontId="96" fillId="0" borderId="7" xfId="17" applyNumberFormat="1" applyFont="1" applyFill="1" applyBorder="1" applyProtection="1">
      <alignment vertical="center"/>
      <protection locked="0"/>
    </xf>
    <xf numFmtId="191" fontId="103" fillId="0" borderId="46" xfId="17" applyNumberFormat="1" applyFont="1" applyFill="1" applyBorder="1" applyProtection="1">
      <alignment vertical="center"/>
    </xf>
    <xf numFmtId="192" fontId="107" fillId="0" borderId="7" xfId="17" applyNumberFormat="1" applyFont="1" applyFill="1" applyBorder="1" applyProtection="1">
      <alignment vertical="center"/>
    </xf>
    <xf numFmtId="191" fontId="109" fillId="0" borderId="115" xfId="17" applyNumberFormat="1" applyFont="1" applyFill="1" applyBorder="1" applyAlignment="1" applyProtection="1">
      <alignment horizontal="left" vertical="center"/>
      <protection locked="0"/>
    </xf>
    <xf numFmtId="191" fontId="110" fillId="0" borderId="79" xfId="17" applyNumberFormat="1" applyFont="1" applyFill="1" applyBorder="1" applyProtection="1">
      <alignment vertical="center"/>
    </xf>
    <xf numFmtId="191" fontId="97" fillId="0" borderId="115" xfId="17" applyNumberFormat="1" applyFont="1" applyFill="1" applyBorder="1" applyProtection="1">
      <alignment vertical="center"/>
    </xf>
    <xf numFmtId="191" fontId="96" fillId="0" borderId="0" xfId="17" applyNumberFormat="1" applyFont="1" applyFill="1" applyBorder="1" applyProtection="1">
      <alignment vertical="center"/>
      <protection locked="0"/>
    </xf>
    <xf numFmtId="191" fontId="103" fillId="0" borderId="0" xfId="17" applyNumberFormat="1" applyFont="1" applyFill="1" applyBorder="1" applyProtection="1">
      <alignment vertical="center"/>
      <protection locked="0"/>
    </xf>
    <xf numFmtId="179" fontId="68" fillId="3" borderId="13" xfId="10" applyNumberFormat="1" applyFont="1" applyFill="1" applyBorder="1" applyAlignment="1" applyProtection="1">
      <alignment horizontal="center" vertical="center" shrinkToFit="1"/>
    </xf>
    <xf numFmtId="0" fontId="36" fillId="0" borderId="0" xfId="9" applyFont="1" applyAlignment="1" applyProtection="1">
      <alignment horizontal="left" vertical="top"/>
    </xf>
    <xf numFmtId="0" fontId="46" fillId="0" borderId="0" xfId="10" applyFont="1" applyBorder="1" applyAlignment="1" applyProtection="1">
      <alignment horizontal="left" vertical="top" wrapText="1" shrinkToFit="1"/>
    </xf>
    <xf numFmtId="0" fontId="46" fillId="0" borderId="0" xfId="10" applyFont="1" applyFill="1" applyBorder="1" applyAlignment="1" applyProtection="1">
      <alignment horizontal="left" vertical="top" shrinkToFit="1"/>
    </xf>
    <xf numFmtId="0" fontId="46" fillId="0" borderId="34" xfId="10" applyFont="1" applyBorder="1" applyAlignment="1" applyProtection="1">
      <alignment horizontal="left" vertical="top" shrinkToFit="1"/>
    </xf>
    <xf numFmtId="0" fontId="46" fillId="0" borderId="0" xfId="10" applyFont="1" applyBorder="1" applyAlignment="1" applyProtection="1">
      <alignment horizontal="left" vertical="top" wrapText="1" shrinkToFit="1"/>
    </xf>
    <xf numFmtId="0" fontId="46" fillId="0" borderId="0" xfId="10" applyFont="1" applyBorder="1" applyAlignment="1" applyProtection="1">
      <alignment horizontal="left" vertical="top" shrinkToFit="1"/>
    </xf>
    <xf numFmtId="0" fontId="46" fillId="0" borderId="0" xfId="10" applyFont="1" applyFill="1" applyBorder="1" applyAlignment="1" applyProtection="1">
      <alignment horizontal="left" vertical="top" shrinkToFit="1"/>
    </xf>
    <xf numFmtId="0" fontId="46" fillId="0" borderId="34" xfId="10" applyFont="1" applyBorder="1" applyAlignment="1" applyProtection="1">
      <alignment horizontal="left" vertical="top" shrinkToFit="1"/>
    </xf>
    <xf numFmtId="38" fontId="33" fillId="6" borderId="71" xfId="10" applyNumberFormat="1" applyFont="1" applyFill="1" applyBorder="1" applyAlignment="1" applyProtection="1">
      <alignment vertical="center" shrinkToFit="1"/>
      <protection locked="0"/>
    </xf>
    <xf numFmtId="38" fontId="33" fillId="6" borderId="8" xfId="10" applyNumberFormat="1" applyFont="1" applyFill="1" applyBorder="1" applyAlignment="1" applyProtection="1">
      <alignment vertical="center" shrinkToFit="1"/>
      <protection locked="0"/>
    </xf>
    <xf numFmtId="38" fontId="33" fillId="6" borderId="11" xfId="10" applyNumberFormat="1" applyFont="1" applyFill="1" applyBorder="1" applyAlignment="1" applyProtection="1">
      <alignment vertical="center" shrinkToFit="1"/>
      <protection locked="0"/>
    </xf>
    <xf numFmtId="38" fontId="33" fillId="0" borderId="36" xfId="10" applyNumberFormat="1" applyFont="1" applyFill="1" applyBorder="1" applyAlignment="1" applyProtection="1">
      <alignment vertical="center" shrinkToFit="1"/>
    </xf>
    <xf numFmtId="0" fontId="116" fillId="0" borderId="0" xfId="9" applyFont="1" applyAlignment="1" applyProtection="1">
      <alignment vertical="top"/>
    </xf>
    <xf numFmtId="0" fontId="116" fillId="0" borderId="0" xfId="9" applyFont="1" applyProtection="1"/>
    <xf numFmtId="0" fontId="46" fillId="0" borderId="7" xfId="10" applyFont="1" applyBorder="1" applyAlignment="1" applyProtection="1">
      <alignment horizontal="left" vertical="top" shrinkToFit="1"/>
    </xf>
    <xf numFmtId="49" fontId="10" fillId="3" borderId="0" xfId="0" applyNumberFormat="1" applyFont="1" applyFill="1" applyBorder="1" applyAlignment="1" applyProtection="1">
      <alignment horizontal="center" vertical="center" shrinkToFit="1"/>
      <protection locked="0"/>
    </xf>
    <xf numFmtId="49" fontId="10" fillId="3" borderId="9" xfId="0" applyNumberFormat="1" applyFont="1" applyFill="1" applyBorder="1" applyAlignment="1" applyProtection="1">
      <alignment horizontal="center" vertical="center" shrinkToFit="1"/>
      <protection locked="0"/>
    </xf>
    <xf numFmtId="0" fontId="10" fillId="3" borderId="0" xfId="0" applyNumberFormat="1" applyFont="1" applyFill="1" applyBorder="1" applyAlignment="1" applyProtection="1">
      <alignment horizontal="center" vertical="center" shrinkToFit="1"/>
      <protection locked="0"/>
    </xf>
    <xf numFmtId="49" fontId="10" fillId="3" borderId="6" xfId="0" applyNumberFormat="1" applyFont="1" applyFill="1" applyBorder="1" applyAlignment="1" applyProtection="1">
      <alignment horizontal="center" vertical="center" shrinkToFit="1"/>
      <protection locked="0"/>
    </xf>
    <xf numFmtId="49" fontId="10" fillId="3" borderId="16" xfId="0" applyNumberFormat="1" applyFont="1" applyFill="1" applyBorder="1" applyAlignment="1" applyProtection="1">
      <alignment horizontal="center" vertical="center" shrinkToFit="1"/>
      <protection locked="0"/>
    </xf>
    <xf numFmtId="49" fontId="10" fillId="3" borderId="48" xfId="0" applyNumberFormat="1" applyFont="1" applyFill="1" applyBorder="1" applyAlignment="1" applyProtection="1">
      <alignment horizontal="center" vertical="center" shrinkToFit="1"/>
      <protection locked="0"/>
    </xf>
    <xf numFmtId="49" fontId="10" fillId="3" borderId="50" xfId="0" applyNumberFormat="1" applyFont="1" applyFill="1" applyBorder="1" applyAlignment="1" applyProtection="1">
      <alignment horizontal="center" vertical="center" shrinkToFit="1"/>
      <protection locked="0"/>
    </xf>
    <xf numFmtId="0" fontId="10" fillId="3" borderId="16" xfId="0" applyNumberFormat="1" applyFont="1" applyFill="1" applyBorder="1" applyAlignment="1" applyProtection="1">
      <alignment horizontal="center" vertical="center" shrinkToFit="1"/>
      <protection locked="0"/>
    </xf>
    <xf numFmtId="0" fontId="10" fillId="3" borderId="48" xfId="0" applyNumberFormat="1" applyFont="1" applyFill="1" applyBorder="1" applyAlignment="1" applyProtection="1">
      <alignment horizontal="center" vertical="center" shrinkToFit="1"/>
      <protection locked="0"/>
    </xf>
    <xf numFmtId="0" fontId="10" fillId="0" borderId="50" xfId="0" applyNumberFormat="1" applyFont="1" applyFill="1" applyBorder="1" applyAlignment="1" applyProtection="1">
      <alignment horizontal="center" vertical="center" shrinkToFit="1"/>
    </xf>
    <xf numFmtId="0" fontId="10" fillId="0" borderId="16" xfId="0" applyNumberFormat="1" applyFont="1" applyFill="1" applyBorder="1" applyAlignment="1" applyProtection="1">
      <alignment horizontal="center" vertical="center" shrinkToFit="1"/>
      <protection locked="0"/>
    </xf>
    <xf numFmtId="0" fontId="10" fillId="0" borderId="16" xfId="0" applyNumberFormat="1" applyFont="1" applyFill="1" applyBorder="1" applyAlignment="1" applyProtection="1">
      <alignment horizontal="center" vertical="center" shrinkToFit="1"/>
    </xf>
    <xf numFmtId="0" fontId="10" fillId="0" borderId="48" xfId="0" applyNumberFormat="1" applyFont="1" applyFill="1" applyBorder="1" applyAlignment="1" applyProtection="1">
      <alignment horizontal="center" vertical="center" shrinkToFit="1"/>
      <protection locked="0"/>
    </xf>
    <xf numFmtId="0" fontId="10" fillId="3" borderId="0" xfId="0" applyNumberFormat="1" applyFont="1" applyFill="1" applyBorder="1" applyAlignment="1" applyProtection="1">
      <alignment horizontal="center" vertical="center" shrinkToFit="1"/>
      <protection locked="0"/>
    </xf>
    <xf numFmtId="0" fontId="8" fillId="0" borderId="6" xfId="19" applyFont="1" applyFill="1" applyBorder="1" applyProtection="1">
      <alignment vertical="center"/>
    </xf>
    <xf numFmtId="0" fontId="8" fillId="0" borderId="0" xfId="19" applyFont="1" applyFill="1" applyBorder="1" applyProtection="1">
      <alignment vertical="center"/>
    </xf>
    <xf numFmtId="0" fontId="8" fillId="0" borderId="9" xfId="19" applyFont="1" applyFill="1" applyBorder="1" applyProtection="1">
      <alignment vertical="center"/>
    </xf>
    <xf numFmtId="0" fontId="8" fillId="0" borderId="0" xfId="19" applyFont="1" applyFill="1" applyProtection="1">
      <alignment vertical="center"/>
    </xf>
    <xf numFmtId="0" fontId="16" fillId="0" borderId="0" xfId="19" applyFont="1" applyFill="1" applyBorder="1" applyProtection="1">
      <alignment vertical="center"/>
    </xf>
    <xf numFmtId="0" fontId="17" fillId="0" borderId="0" xfId="19" applyFont="1" applyFill="1" applyBorder="1" applyAlignment="1" applyProtection="1">
      <alignment horizontal="center" vertical="center"/>
      <protection locked="0"/>
    </xf>
    <xf numFmtId="0" fontId="14" fillId="0" borderId="0" xfId="19" applyFont="1" applyFill="1" applyBorder="1" applyAlignment="1">
      <alignment vertical="center"/>
    </xf>
    <xf numFmtId="0" fontId="8" fillId="0" borderId="0" xfId="19" applyFont="1" applyFill="1" applyBorder="1" applyAlignment="1" applyProtection="1">
      <alignment horizontal="center" vertical="center"/>
    </xf>
    <xf numFmtId="0" fontId="8" fillId="0" borderId="0" xfId="19" applyFont="1" applyFill="1" applyBorder="1" applyAlignment="1" applyProtection="1">
      <alignment horizontal="right" vertical="center"/>
    </xf>
    <xf numFmtId="0" fontId="8" fillId="0" borderId="20" xfId="19" applyFont="1" applyFill="1" applyBorder="1" applyAlignment="1" applyProtection="1">
      <alignment horizontal="distributed" vertical="center"/>
    </xf>
    <xf numFmtId="0" fontId="8" fillId="0" borderId="21" xfId="19" applyFont="1" applyFill="1" applyBorder="1" applyAlignment="1" applyProtection="1">
      <alignment horizontal="distributed" vertical="center"/>
    </xf>
    <xf numFmtId="0" fontId="8" fillId="0" borderId="19" xfId="19" applyFont="1" applyFill="1" applyBorder="1" applyAlignment="1" applyProtection="1">
      <alignment horizontal="distributed" vertical="center"/>
    </xf>
    <xf numFmtId="0" fontId="8" fillId="0" borderId="22" xfId="19" applyFont="1" applyFill="1" applyBorder="1" applyAlignment="1" applyProtection="1">
      <alignment horizontal="distributed" vertical="center"/>
    </xf>
    <xf numFmtId="0" fontId="8" fillId="0" borderId="6" xfId="19" applyFont="1" applyFill="1" applyBorder="1" applyAlignment="1" applyProtection="1">
      <alignment vertical="center"/>
    </xf>
    <xf numFmtId="0" fontId="8" fillId="0" borderId="0" xfId="19" applyFont="1" applyFill="1" applyBorder="1" applyAlignment="1" applyProtection="1">
      <alignment vertical="center"/>
    </xf>
    <xf numFmtId="0" fontId="10" fillId="0" borderId="0" xfId="19" applyFont="1" applyFill="1" applyBorder="1" applyAlignment="1" applyProtection="1">
      <alignment horizontal="distributed" vertical="center"/>
    </xf>
    <xf numFmtId="0" fontId="8" fillId="0" borderId="0" xfId="19" applyFont="1" applyFill="1" applyBorder="1" applyAlignment="1" applyProtection="1">
      <alignment horizontal="distributed" vertical="center"/>
    </xf>
    <xf numFmtId="0" fontId="8" fillId="0" borderId="9" xfId="19" applyFont="1" applyFill="1" applyBorder="1" applyAlignment="1" applyProtection="1">
      <alignment vertical="center"/>
    </xf>
    <xf numFmtId="0" fontId="8" fillId="0" borderId="0" xfId="19" applyFont="1" applyFill="1" applyAlignment="1" applyProtection="1">
      <alignment vertical="center"/>
    </xf>
    <xf numFmtId="0" fontId="8" fillId="0" borderId="15" xfId="19" applyNumberFormat="1" applyFont="1" applyFill="1" applyBorder="1" applyProtection="1">
      <alignment vertical="center"/>
    </xf>
    <xf numFmtId="196" fontId="14" fillId="0" borderId="17" xfId="19" applyNumberFormat="1" applyFont="1" applyFill="1" applyBorder="1" applyAlignment="1">
      <alignment vertical="center"/>
    </xf>
    <xf numFmtId="0" fontId="8" fillId="0" borderId="15" xfId="19" applyFont="1" applyFill="1" applyBorder="1" applyProtection="1">
      <alignment vertical="center"/>
    </xf>
    <xf numFmtId="0" fontId="8" fillId="0" borderId="0" xfId="19" applyFont="1" applyFill="1" applyBorder="1" applyAlignment="1" applyProtection="1">
      <alignment horizontal="center" vertical="center" wrapText="1"/>
    </xf>
    <xf numFmtId="0" fontId="10" fillId="0" borderId="6" xfId="20" applyFont="1" applyFill="1" applyBorder="1">
      <alignment vertical="center"/>
    </xf>
    <xf numFmtId="0" fontId="8" fillId="0" borderId="0" xfId="20" applyFont="1" applyFill="1" applyBorder="1" applyProtection="1">
      <alignment vertical="center"/>
    </xf>
    <xf numFmtId="0" fontId="10" fillId="0" borderId="0" xfId="20" applyFont="1" applyFill="1" applyBorder="1">
      <alignment vertical="center"/>
    </xf>
    <xf numFmtId="0" fontId="10" fillId="0" borderId="9" xfId="20" applyFont="1" applyFill="1" applyBorder="1">
      <alignment vertical="center"/>
    </xf>
    <xf numFmtId="0" fontId="10" fillId="0" borderId="0" xfId="20" applyFont="1" applyFill="1">
      <alignment vertical="center"/>
    </xf>
    <xf numFmtId="0" fontId="10" fillId="0" borderId="52" xfId="20" applyFont="1" applyFill="1" applyBorder="1" applyAlignment="1" applyProtection="1">
      <alignment horizontal="center" vertical="center" wrapText="1"/>
    </xf>
    <xf numFmtId="0" fontId="10" fillId="0" borderId="51" xfId="20" applyFont="1" applyFill="1" applyBorder="1" applyAlignment="1" applyProtection="1">
      <alignment horizontal="right" vertical="center"/>
    </xf>
    <xf numFmtId="0" fontId="10" fillId="0" borderId="53" xfId="20" applyFont="1" applyFill="1" applyBorder="1" applyAlignment="1" applyProtection="1">
      <alignment horizontal="center" vertical="center"/>
    </xf>
    <xf numFmtId="0" fontId="8" fillId="0" borderId="46" xfId="20" applyFont="1" applyFill="1" applyBorder="1" applyProtection="1">
      <alignment vertical="center"/>
    </xf>
    <xf numFmtId="0" fontId="10" fillId="0" borderId="11" xfId="20" applyFont="1" applyFill="1" applyBorder="1" applyAlignment="1" applyProtection="1">
      <alignment horizontal="right" vertical="center"/>
    </xf>
    <xf numFmtId="0" fontId="10" fillId="0" borderId="6" xfId="20" applyFont="1" applyFill="1" applyBorder="1" applyProtection="1">
      <alignment vertical="center"/>
    </xf>
    <xf numFmtId="0" fontId="10" fillId="0" borderId="25" xfId="20" applyFont="1" applyFill="1" applyBorder="1" applyProtection="1">
      <alignment vertical="center"/>
    </xf>
    <xf numFmtId="0" fontId="10" fillId="0" borderId="92" xfId="20" applyFont="1" applyFill="1" applyBorder="1" applyAlignment="1" applyProtection="1">
      <alignment horizontal="right" vertical="center"/>
    </xf>
    <xf numFmtId="0" fontId="10" fillId="0" borderId="6" xfId="20" applyFont="1" applyFill="1" applyBorder="1" applyAlignment="1" applyProtection="1">
      <alignment horizontal="center" vertical="center"/>
    </xf>
    <xf numFmtId="0" fontId="10" fillId="0" borderId="5" xfId="20" applyFont="1" applyFill="1" applyBorder="1" applyProtection="1">
      <alignment vertical="center"/>
    </xf>
    <xf numFmtId="0" fontId="10" fillId="0" borderId="5" xfId="20" applyFont="1" applyFill="1" applyBorder="1" applyAlignment="1" applyProtection="1">
      <alignment horizontal="center" vertical="center"/>
    </xf>
    <xf numFmtId="0" fontId="10" fillId="0" borderId="54" xfId="20" applyFont="1" applyFill="1" applyBorder="1" applyAlignment="1" applyProtection="1">
      <alignment horizontal="center" vertical="center"/>
    </xf>
    <xf numFmtId="0" fontId="8" fillId="0" borderId="47" xfId="20" applyFont="1" applyFill="1" applyBorder="1" applyProtection="1">
      <alignment vertical="center"/>
    </xf>
    <xf numFmtId="0" fontId="10" fillId="0" borderId="90" xfId="20" applyFont="1" applyFill="1" applyBorder="1" applyAlignment="1" applyProtection="1">
      <alignment horizontal="right" vertical="center"/>
    </xf>
    <xf numFmtId="0" fontId="10" fillId="0" borderId="0" xfId="19" applyFont="1" applyFill="1" applyBorder="1" applyAlignment="1">
      <alignment vertical="center" wrapText="1"/>
    </xf>
    <xf numFmtId="0" fontId="10" fillId="0" borderId="0" xfId="19" applyFont="1" applyFill="1" applyBorder="1" applyAlignment="1">
      <alignment horizontal="center" vertical="center" wrapText="1"/>
    </xf>
    <xf numFmtId="0" fontId="8" fillId="0" borderId="52" xfId="19" applyNumberFormat="1" applyFont="1" applyFill="1" applyBorder="1" applyProtection="1">
      <alignment vertical="center"/>
    </xf>
    <xf numFmtId="0" fontId="8" fillId="0" borderId="34" xfId="19" applyNumberFormat="1" applyFont="1" applyFill="1" applyBorder="1" applyProtection="1">
      <alignment vertical="center"/>
    </xf>
    <xf numFmtId="196" fontId="14" fillId="0" borderId="71" xfId="19" applyNumberFormat="1" applyFont="1" applyFill="1" applyBorder="1" applyAlignment="1">
      <alignment vertical="center"/>
    </xf>
    <xf numFmtId="0" fontId="8" fillId="0" borderId="14" xfId="19" applyNumberFormat="1" applyFont="1" applyFill="1" applyBorder="1" applyProtection="1">
      <alignment vertical="center"/>
    </xf>
    <xf numFmtId="0" fontId="8" fillId="0" borderId="56" xfId="19" applyNumberFormat="1" applyFont="1" applyFill="1" applyBorder="1" applyProtection="1">
      <alignment vertical="center"/>
    </xf>
    <xf numFmtId="0" fontId="8" fillId="0" borderId="90" xfId="19" applyNumberFormat="1" applyFont="1" applyFill="1" applyBorder="1" applyProtection="1">
      <alignment vertical="center"/>
    </xf>
    <xf numFmtId="196" fontId="14" fillId="0" borderId="90" xfId="19" applyNumberFormat="1" applyFont="1" applyFill="1" applyBorder="1" applyAlignment="1">
      <alignment vertical="center"/>
    </xf>
    <xf numFmtId="0" fontId="8" fillId="0" borderId="44" xfId="19" applyNumberFormat="1" applyFont="1" applyFill="1" applyBorder="1" applyProtection="1">
      <alignment vertical="center"/>
    </xf>
    <xf numFmtId="0" fontId="8" fillId="0" borderId="55" xfId="19" applyNumberFormat="1" applyFont="1" applyFill="1" applyBorder="1" applyProtection="1">
      <alignment vertical="center"/>
    </xf>
    <xf numFmtId="0" fontId="8" fillId="0" borderId="5" xfId="19" applyFont="1" applyFill="1" applyBorder="1" applyProtection="1">
      <alignment vertical="center"/>
    </xf>
    <xf numFmtId="0" fontId="8" fillId="0" borderId="1" xfId="19" applyFont="1" applyFill="1" applyBorder="1" applyProtection="1">
      <alignment vertical="center"/>
    </xf>
    <xf numFmtId="0" fontId="11" fillId="0" borderId="2" xfId="21" applyFont="1" applyFill="1" applyBorder="1" applyProtection="1"/>
    <xf numFmtId="0" fontId="11" fillId="0" borderId="4" xfId="21" applyFont="1" applyFill="1" applyBorder="1" applyProtection="1"/>
    <xf numFmtId="0" fontId="11" fillId="0" borderId="3" xfId="21" applyFont="1" applyFill="1" applyBorder="1" applyProtection="1"/>
    <xf numFmtId="0" fontId="11" fillId="0" borderId="0" xfId="21" applyFont="1" applyFill="1" applyProtection="1"/>
    <xf numFmtId="0" fontId="11" fillId="0" borderId="6" xfId="21" applyFont="1" applyFill="1" applyBorder="1" applyProtection="1"/>
    <xf numFmtId="0" fontId="120" fillId="0" borderId="0" xfId="19" applyFont="1" applyFill="1" applyBorder="1" applyProtection="1">
      <alignment vertical="center"/>
    </xf>
    <xf numFmtId="0" fontId="11" fillId="0" borderId="0" xfId="21" applyFont="1" applyFill="1" applyBorder="1" applyProtection="1"/>
    <xf numFmtId="0" fontId="11" fillId="0" borderId="9" xfId="21" applyFont="1" applyFill="1" applyBorder="1" applyProtection="1"/>
    <xf numFmtId="0" fontId="121" fillId="0" borderId="0" xfId="21" applyFont="1" applyFill="1" applyBorder="1" applyAlignment="1" applyProtection="1">
      <alignment vertical="top"/>
    </xf>
    <xf numFmtId="0" fontId="122" fillId="0" borderId="0" xfId="10" applyFont="1" applyFill="1" applyBorder="1" applyAlignment="1" applyProtection="1">
      <alignment horizontal="left" vertical="center"/>
    </xf>
    <xf numFmtId="0" fontId="123" fillId="0" borderId="0" xfId="10" applyFont="1" applyFill="1" applyBorder="1" applyAlignment="1" applyProtection="1">
      <alignment horizontal="left" vertical="center"/>
    </xf>
    <xf numFmtId="0" fontId="17" fillId="0" borderId="0" xfId="21" applyFont="1" applyFill="1" applyBorder="1" applyAlignment="1" applyProtection="1">
      <alignment horizontal="center" vertical="center"/>
    </xf>
    <xf numFmtId="0" fontId="124" fillId="0" borderId="0" xfId="10" applyFont="1" applyFill="1" applyBorder="1" applyAlignment="1" applyProtection="1">
      <alignment horizontal="left" vertical="center"/>
    </xf>
    <xf numFmtId="177" fontId="17" fillId="0" borderId="143" xfId="10" applyNumberFormat="1" applyFont="1" applyFill="1" applyBorder="1" applyAlignment="1" applyProtection="1">
      <alignment horizontal="center" vertical="center" wrapText="1" shrinkToFit="1"/>
    </xf>
    <xf numFmtId="177" fontId="8" fillId="0" borderId="41" xfId="10" applyNumberFormat="1" applyFont="1" applyFill="1" applyBorder="1" applyAlignment="1" applyProtection="1">
      <alignment horizontal="center" vertical="center" wrapText="1" shrinkToFit="1"/>
    </xf>
    <xf numFmtId="177" fontId="17" fillId="0" borderId="58" xfId="10" applyNumberFormat="1" applyFont="1" applyFill="1" applyBorder="1" applyAlignment="1" applyProtection="1">
      <alignment horizontal="center" vertical="center" wrapText="1" shrinkToFit="1"/>
    </xf>
    <xf numFmtId="0" fontId="17" fillId="0" borderId="37" xfId="10" applyFont="1" applyFill="1" applyBorder="1" applyAlignment="1" applyProtection="1">
      <alignment horizontal="center" vertical="center" shrinkToFit="1"/>
    </xf>
    <xf numFmtId="0" fontId="17" fillId="0" borderId="38" xfId="10" applyFont="1" applyFill="1" applyBorder="1" applyAlignment="1" applyProtection="1">
      <alignment vertical="center" shrinkToFit="1"/>
      <protection locked="0"/>
    </xf>
    <xf numFmtId="196" fontId="17" fillId="0" borderId="117" xfId="10" applyNumberFormat="1" applyFont="1" applyFill="1" applyBorder="1" applyAlignment="1" applyProtection="1">
      <alignment vertical="center" shrinkToFit="1"/>
      <protection locked="0"/>
    </xf>
    <xf numFmtId="196" fontId="17" fillId="0" borderId="70" xfId="10" applyNumberFormat="1" applyFont="1" applyFill="1" applyBorder="1" applyAlignment="1" applyProtection="1">
      <alignment vertical="center" shrinkToFit="1"/>
      <protection locked="0"/>
    </xf>
    <xf numFmtId="196" fontId="17" fillId="0" borderId="38" xfId="10" applyNumberFormat="1" applyFont="1" applyFill="1" applyBorder="1" applyAlignment="1" applyProtection="1">
      <alignment vertical="center" shrinkToFit="1"/>
      <protection locked="0"/>
    </xf>
    <xf numFmtId="0" fontId="17" fillId="0" borderId="124" xfId="10" applyFont="1" applyFill="1" applyBorder="1" applyAlignment="1" applyProtection="1">
      <alignment horizontal="center" vertical="center" shrinkToFit="1"/>
    </xf>
    <xf numFmtId="0" fontId="17" fillId="0" borderId="73" xfId="10" applyFont="1" applyFill="1" applyBorder="1" applyAlignment="1" applyProtection="1">
      <alignment vertical="center" shrinkToFit="1"/>
      <protection locked="0"/>
    </xf>
    <xf numFmtId="197" fontId="17" fillId="0" borderId="1" xfId="10" applyNumberFormat="1" applyFont="1" applyFill="1" applyBorder="1" applyAlignment="1" applyProtection="1">
      <alignment horizontal="center" vertical="center" shrinkToFit="1"/>
      <protection locked="0"/>
    </xf>
    <xf numFmtId="196" fontId="17" fillId="0" borderId="64" xfId="10" applyNumberFormat="1" applyFont="1" applyFill="1" applyBorder="1" applyAlignment="1" applyProtection="1">
      <alignment vertical="center" shrinkToFit="1"/>
      <protection locked="0"/>
    </xf>
    <xf numFmtId="196" fontId="17" fillId="0" borderId="5" xfId="10" applyNumberFormat="1" applyFont="1" applyFill="1" applyBorder="1" applyAlignment="1" applyProtection="1">
      <alignment vertical="center" shrinkToFit="1"/>
      <protection locked="0"/>
    </xf>
    <xf numFmtId="196" fontId="17" fillId="0" borderId="73" xfId="10" applyNumberFormat="1" applyFont="1" applyFill="1" applyBorder="1" applyAlignment="1" applyProtection="1">
      <alignment vertical="center" shrinkToFit="1"/>
      <protection locked="0"/>
    </xf>
    <xf numFmtId="0" fontId="17" fillId="0" borderId="63" xfId="10" applyFont="1" applyFill="1" applyBorder="1" applyAlignment="1" applyProtection="1">
      <alignment horizontal="center" vertical="center" shrinkToFit="1"/>
    </xf>
    <xf numFmtId="196" fontId="17" fillId="0" borderId="93" xfId="10" applyNumberFormat="1" applyFont="1" applyFill="1" applyBorder="1" applyAlignment="1" applyProtection="1">
      <alignment vertical="center" shrinkToFit="1"/>
      <protection locked="0"/>
    </xf>
    <xf numFmtId="196" fontId="17" fillId="0" borderId="91" xfId="10" applyNumberFormat="1" applyFont="1" applyFill="1" applyBorder="1" applyAlignment="1" applyProtection="1">
      <alignment vertical="center" shrinkToFit="1"/>
      <protection locked="0"/>
    </xf>
    <xf numFmtId="196" fontId="17" fillId="0" borderId="15" xfId="10" applyNumberFormat="1" applyFont="1" applyFill="1" applyBorder="1" applyAlignment="1" applyProtection="1">
      <alignment vertical="center" shrinkToFit="1"/>
      <protection locked="0"/>
    </xf>
    <xf numFmtId="179" fontId="12" fillId="0" borderId="91" xfId="10" applyNumberFormat="1" applyFont="1" applyFill="1" applyBorder="1" applyAlignment="1" applyProtection="1">
      <alignment horizontal="center" vertical="center" shrinkToFit="1"/>
      <protection locked="0"/>
    </xf>
    <xf numFmtId="179" fontId="12" fillId="0" borderId="43" xfId="10" applyNumberFormat="1" applyFont="1" applyFill="1" applyBorder="1" applyAlignment="1" applyProtection="1">
      <alignment horizontal="center" vertical="center" shrinkToFit="1"/>
      <protection locked="0"/>
    </xf>
    <xf numFmtId="179" fontId="12" fillId="0" borderId="92" xfId="10" applyNumberFormat="1" applyFont="1" applyFill="1" applyBorder="1" applyAlignment="1" applyProtection="1">
      <alignment horizontal="center" vertical="center" shrinkToFit="1"/>
      <protection locked="0"/>
    </xf>
    <xf numFmtId="0" fontId="17" fillId="0" borderId="40" xfId="10" applyFont="1" applyFill="1" applyBorder="1" applyAlignment="1" applyProtection="1">
      <alignment horizontal="center" vertical="center" shrinkToFit="1"/>
    </xf>
    <xf numFmtId="196" fontId="17" fillId="0" borderId="105" xfId="10" applyNumberFormat="1" applyFont="1" applyFill="1" applyBorder="1" applyAlignment="1" applyProtection="1">
      <alignment vertical="center" shrinkToFit="1"/>
      <protection locked="0"/>
    </xf>
    <xf numFmtId="196" fontId="17" fillId="0" borderId="2" xfId="10" applyNumberFormat="1" applyFont="1" applyFill="1" applyBorder="1" applyAlignment="1" applyProtection="1">
      <alignment vertical="center" shrinkToFit="1"/>
      <protection locked="0"/>
    </xf>
    <xf numFmtId="196" fontId="17" fillId="0" borderId="41" xfId="10" applyNumberFormat="1" applyFont="1" applyFill="1" applyBorder="1" applyAlignment="1" applyProtection="1">
      <alignment vertical="center" shrinkToFit="1"/>
      <protection locked="0"/>
    </xf>
    <xf numFmtId="0" fontId="17" fillId="0" borderId="143" xfId="10" applyFont="1" applyFill="1" applyBorder="1" applyAlignment="1" applyProtection="1">
      <alignment vertical="center" shrinkToFit="1"/>
    </xf>
    <xf numFmtId="196" fontId="17" fillId="0" borderId="126" xfId="10" applyNumberFormat="1" applyFont="1" applyFill="1" applyBorder="1" applyAlignment="1" applyProtection="1">
      <alignment vertical="center" shrinkToFit="1"/>
    </xf>
    <xf numFmtId="196" fontId="17" fillId="0" borderId="125" xfId="10" applyNumberFormat="1" applyFont="1" applyFill="1" applyBorder="1" applyAlignment="1" applyProtection="1">
      <alignment vertical="center" shrinkToFit="1"/>
    </xf>
    <xf numFmtId="0" fontId="11" fillId="0" borderId="114" xfId="21" applyFont="1" applyFill="1" applyBorder="1" applyProtection="1"/>
    <xf numFmtId="0" fontId="11" fillId="0" borderId="36" xfId="21" applyFont="1" applyFill="1" applyBorder="1" applyProtection="1"/>
    <xf numFmtId="0" fontId="11" fillId="0" borderId="115" xfId="21" applyFont="1" applyFill="1" applyBorder="1" applyProtection="1"/>
    <xf numFmtId="186" fontId="17" fillId="0" borderId="228" xfId="10" applyNumberFormat="1" applyFont="1" applyFill="1" applyBorder="1" applyAlignment="1" applyProtection="1">
      <alignment vertical="center" shrinkToFit="1"/>
    </xf>
    <xf numFmtId="196" fontId="125" fillId="0" borderId="0" xfId="10" applyNumberFormat="1" applyFont="1" applyFill="1" applyBorder="1" applyAlignment="1" applyProtection="1">
      <alignment horizontal="center" vertical="center" shrinkToFit="1"/>
    </xf>
    <xf numFmtId="196" fontId="17" fillId="0" borderId="228" xfId="10" applyNumberFormat="1" applyFont="1" applyFill="1" applyBorder="1" applyAlignment="1" applyProtection="1">
      <alignment vertical="center" shrinkToFit="1"/>
    </xf>
    <xf numFmtId="0" fontId="17" fillId="0" borderId="0" xfId="10" applyFont="1" applyFill="1" applyBorder="1" applyAlignment="1" applyProtection="1">
      <alignment vertical="center" shrinkToFit="1"/>
    </xf>
    <xf numFmtId="0" fontId="17" fillId="0" borderId="0" xfId="10" applyFont="1" applyFill="1" applyBorder="1" applyAlignment="1" applyProtection="1">
      <alignment horizontal="center" vertical="center" shrinkToFit="1"/>
    </xf>
    <xf numFmtId="196" fontId="17" fillId="0" borderId="228" xfId="20" applyNumberFormat="1" applyFont="1" applyBorder="1" applyAlignment="1">
      <alignment vertical="center" shrinkToFit="1"/>
    </xf>
    <xf numFmtId="196" fontId="17" fillId="0" borderId="0" xfId="10" applyNumberFormat="1" applyFont="1" applyFill="1" applyBorder="1" applyAlignment="1" applyProtection="1">
      <alignment vertical="center" wrapText="1" shrinkToFit="1"/>
    </xf>
    <xf numFmtId="0" fontId="118" fillId="0" borderId="0" xfId="20" applyFont="1" applyBorder="1" applyAlignment="1">
      <alignment vertical="center" shrinkToFit="1"/>
    </xf>
    <xf numFmtId="186" fontId="17" fillId="0" borderId="0" xfId="10" applyNumberFormat="1" applyFont="1" applyFill="1" applyBorder="1" applyAlignment="1" applyProtection="1">
      <alignment vertical="center" shrinkToFit="1"/>
    </xf>
    <xf numFmtId="196" fontId="17" fillId="0" borderId="0" xfId="10" applyNumberFormat="1" applyFont="1" applyFill="1" applyBorder="1" applyAlignment="1" applyProtection="1">
      <alignment vertical="center" shrinkToFit="1"/>
    </xf>
    <xf numFmtId="0" fontId="17" fillId="0" borderId="6" xfId="21" applyFont="1" applyFill="1" applyBorder="1" applyProtection="1"/>
    <xf numFmtId="0" fontId="17" fillId="0" borderId="0" xfId="10" applyFont="1" applyFill="1" applyBorder="1" applyAlignment="1" applyProtection="1">
      <alignment horizontal="left" vertical="top" shrinkToFit="1"/>
    </xf>
    <xf numFmtId="0" fontId="17" fillId="0" borderId="0" xfId="21" applyFont="1" applyFill="1" applyBorder="1" applyProtection="1"/>
    <xf numFmtId="0" fontId="17" fillId="0" borderId="9" xfId="21" applyFont="1" applyFill="1" applyBorder="1" applyProtection="1"/>
    <xf numFmtId="0" fontId="17" fillId="0" borderId="0" xfId="21" applyFont="1" applyFill="1" applyProtection="1"/>
    <xf numFmtId="0" fontId="17" fillId="0" borderId="0" xfId="21" applyFont="1" applyFill="1" applyBorder="1" applyAlignment="1" applyProtection="1">
      <alignment vertical="top"/>
    </xf>
    <xf numFmtId="0" fontId="17" fillId="0" borderId="6" xfId="21" applyFont="1" applyFill="1" applyBorder="1" applyAlignment="1" applyProtection="1">
      <alignment vertical="top" wrapText="1"/>
    </xf>
    <xf numFmtId="0" fontId="17" fillId="0" borderId="9" xfId="21" applyFont="1" applyFill="1" applyBorder="1" applyAlignment="1" applyProtection="1">
      <alignment vertical="top" wrapText="1"/>
    </xf>
    <xf numFmtId="0" fontId="17" fillId="0" borderId="0" xfId="21" applyFont="1" applyFill="1" applyAlignment="1" applyProtection="1">
      <alignment vertical="top" wrapText="1"/>
    </xf>
    <xf numFmtId="0" fontId="17" fillId="0" borderId="6" xfId="21" applyFont="1" applyFill="1" applyBorder="1" applyAlignment="1" applyProtection="1">
      <alignment vertical="top"/>
    </xf>
    <xf numFmtId="0" fontId="17" fillId="0" borderId="9" xfId="21" applyFont="1" applyFill="1" applyBorder="1" applyAlignment="1" applyProtection="1">
      <alignment vertical="top"/>
    </xf>
    <xf numFmtId="0" fontId="17" fillId="0" borderId="0" xfId="21" applyFont="1" applyFill="1" applyAlignment="1" applyProtection="1">
      <alignment vertical="top"/>
    </xf>
    <xf numFmtId="0" fontId="17" fillId="0" borderId="0" xfId="21" applyFont="1" applyFill="1" applyBorder="1" applyAlignment="1" applyProtection="1">
      <alignment vertical="top" wrapText="1"/>
    </xf>
    <xf numFmtId="0" fontId="11" fillId="0" borderId="5" xfId="21" applyFont="1" applyFill="1" applyBorder="1" applyProtection="1"/>
    <xf numFmtId="0" fontId="11" fillId="0" borderId="1" xfId="21" applyFont="1" applyFill="1" applyBorder="1" applyProtection="1"/>
    <xf numFmtId="0" fontId="10" fillId="0" borderId="1" xfId="21" applyFont="1" applyFill="1" applyBorder="1" applyProtection="1"/>
    <xf numFmtId="0" fontId="11" fillId="0" borderId="10" xfId="21" applyFont="1" applyFill="1" applyBorder="1" applyProtection="1"/>
    <xf numFmtId="0" fontId="10" fillId="0" borderId="0" xfId="21" applyFont="1" applyFill="1" applyProtection="1"/>
    <xf numFmtId="0" fontId="10" fillId="0" borderId="0" xfId="21" applyFont="1" applyFill="1" applyAlignment="1" applyProtection="1">
      <alignment vertical="top"/>
    </xf>
    <xf numFmtId="0" fontId="8" fillId="5" borderId="6" xfId="19" applyFont="1" applyFill="1" applyBorder="1" applyProtection="1">
      <alignment vertical="center"/>
    </xf>
    <xf numFmtId="0" fontId="8" fillId="5" borderId="0" xfId="19" applyFont="1" applyFill="1" applyBorder="1" applyProtection="1">
      <alignment vertical="center"/>
    </xf>
    <xf numFmtId="0" fontId="8" fillId="5" borderId="9" xfId="19" applyFont="1" applyFill="1" applyBorder="1" applyProtection="1">
      <alignment vertical="center"/>
    </xf>
    <xf numFmtId="0" fontId="8" fillId="5" borderId="0" xfId="19" applyFont="1" applyFill="1" applyProtection="1">
      <alignment vertical="center"/>
    </xf>
    <xf numFmtId="0" fontId="16" fillId="5" borderId="0" xfId="19" applyFont="1" applyFill="1" applyBorder="1" applyProtection="1">
      <alignment vertical="center"/>
    </xf>
    <xf numFmtId="0" fontId="8" fillId="5" borderId="79" xfId="19" applyFont="1" applyFill="1" applyBorder="1" applyAlignment="1" applyProtection="1">
      <alignment horizontal="center" vertical="center"/>
    </xf>
    <xf numFmtId="0" fontId="9" fillId="5" borderId="0" xfId="19" applyFont="1" applyFill="1" applyBorder="1" applyAlignment="1" applyProtection="1">
      <alignment horizontal="center" vertical="center"/>
    </xf>
    <xf numFmtId="0" fontId="8" fillId="5" borderId="126" xfId="19" applyFont="1" applyFill="1" applyBorder="1" applyAlignment="1" applyProtection="1">
      <alignment horizontal="center" vertical="center"/>
    </xf>
    <xf numFmtId="0" fontId="8" fillId="5" borderId="125" xfId="19" applyFont="1" applyFill="1" applyBorder="1" applyAlignment="1" applyProtection="1">
      <alignment horizontal="center" vertical="center"/>
    </xf>
    <xf numFmtId="0" fontId="8" fillId="5" borderId="125" xfId="19" applyFont="1" applyFill="1" applyBorder="1" applyAlignment="1" applyProtection="1">
      <alignment horizontal="center" vertical="center" wrapText="1"/>
    </xf>
    <xf numFmtId="0" fontId="8" fillId="5" borderId="228" xfId="19" applyFont="1" applyFill="1" applyBorder="1" applyAlignment="1" applyProtection="1">
      <alignment horizontal="center" vertical="center" wrapText="1"/>
    </xf>
    <xf numFmtId="0" fontId="8" fillId="5" borderId="124" xfId="19" applyFont="1" applyFill="1" applyBorder="1" applyAlignment="1" applyProtection="1">
      <alignment horizontal="center" vertical="center"/>
    </xf>
    <xf numFmtId="0" fontId="8" fillId="5" borderId="73" xfId="19" applyFont="1" applyFill="1" applyBorder="1" applyAlignment="1" applyProtection="1">
      <alignment horizontal="center" vertical="center"/>
    </xf>
    <xf numFmtId="196" fontId="8" fillId="5" borderId="73" xfId="22" applyNumberFormat="1" applyFont="1" applyFill="1" applyBorder="1" applyAlignment="1" applyProtection="1">
      <alignment horizontal="right" vertical="center"/>
    </xf>
    <xf numFmtId="196" fontId="8" fillId="5" borderId="75" xfId="22" applyNumberFormat="1" applyFont="1" applyFill="1" applyBorder="1" applyAlignment="1" applyProtection="1">
      <alignment horizontal="right" vertical="center"/>
    </xf>
    <xf numFmtId="0" fontId="8" fillId="3" borderId="63" xfId="19" applyFont="1" applyFill="1" applyBorder="1" applyAlignment="1" applyProtection="1">
      <alignment horizontal="center" vertical="center" shrinkToFit="1"/>
      <protection locked="0"/>
    </xf>
    <xf numFmtId="0" fontId="8" fillId="3" borderId="15" xfId="19" applyFont="1" applyFill="1" applyBorder="1" applyAlignment="1" applyProtection="1">
      <alignment horizontal="center" vertical="center" shrinkToFit="1"/>
      <protection locked="0"/>
    </xf>
    <xf numFmtId="196" fontId="8" fillId="3" borderId="15" xfId="22" applyNumberFormat="1" applyFont="1" applyFill="1" applyBorder="1" applyAlignment="1" applyProtection="1">
      <alignment horizontal="right" vertical="center" shrinkToFit="1"/>
      <protection locked="0"/>
    </xf>
    <xf numFmtId="196" fontId="8" fillId="3" borderId="31" xfId="22" applyNumberFormat="1" applyFont="1" applyFill="1" applyBorder="1" applyAlignment="1" applyProtection="1">
      <alignment horizontal="right" vertical="center" shrinkToFit="1"/>
      <protection locked="0"/>
    </xf>
    <xf numFmtId="0" fontId="8" fillId="3" borderId="86" xfId="19" applyFont="1" applyFill="1" applyBorder="1" applyAlignment="1" applyProtection="1">
      <alignment horizontal="center" vertical="center" shrinkToFit="1"/>
      <protection locked="0"/>
    </xf>
    <xf numFmtId="0" fontId="8" fillId="3" borderId="72" xfId="19" applyFont="1" applyFill="1" applyBorder="1" applyAlignment="1" applyProtection="1">
      <alignment horizontal="center" vertical="center" shrinkToFit="1"/>
      <protection locked="0"/>
    </xf>
    <xf numFmtId="196" fontId="8" fillId="3" borderId="72" xfId="22" applyNumberFormat="1" applyFont="1" applyFill="1" applyBorder="1" applyAlignment="1" applyProtection="1">
      <alignment horizontal="right" vertical="center" shrinkToFit="1"/>
      <protection locked="0"/>
    </xf>
    <xf numFmtId="196" fontId="8" fillId="3" borderId="74" xfId="22" applyNumberFormat="1" applyFont="1" applyFill="1" applyBorder="1" applyAlignment="1" applyProtection="1">
      <alignment horizontal="right" vertical="center" shrinkToFit="1"/>
      <protection locked="0"/>
    </xf>
    <xf numFmtId="196" fontId="8" fillId="5" borderId="125" xfId="22" applyNumberFormat="1" applyFont="1" applyFill="1" applyBorder="1" applyAlignment="1" applyProtection="1">
      <alignment horizontal="right" vertical="center"/>
    </xf>
    <xf numFmtId="196" fontId="8" fillId="5" borderId="228" xfId="22" applyNumberFormat="1" applyFont="1" applyFill="1" applyBorder="1" applyAlignment="1" applyProtection="1">
      <alignment horizontal="right" vertical="center"/>
    </xf>
    <xf numFmtId="0" fontId="8" fillId="5" borderId="34" xfId="19" applyFont="1" applyFill="1" applyBorder="1" applyAlignment="1" applyProtection="1">
      <alignment vertical="top" wrapText="1"/>
    </xf>
    <xf numFmtId="0" fontId="8" fillId="5" borderId="0" xfId="19" applyFont="1" applyFill="1" applyBorder="1" applyAlignment="1" applyProtection="1">
      <alignment vertical="top" wrapText="1"/>
    </xf>
    <xf numFmtId="0" fontId="8" fillId="5" borderId="5" xfId="19" applyFont="1" applyFill="1" applyBorder="1" applyProtection="1">
      <alignment vertical="center"/>
    </xf>
    <xf numFmtId="0" fontId="8" fillId="5" borderId="1" xfId="19" applyFont="1" applyFill="1" applyBorder="1" applyProtection="1">
      <alignment vertical="center"/>
    </xf>
    <xf numFmtId="0" fontId="8" fillId="5" borderId="10" xfId="19" applyFont="1" applyFill="1" applyBorder="1" applyProtection="1">
      <alignment vertical="center"/>
    </xf>
    <xf numFmtId="0" fontId="8" fillId="0" borderId="16" xfId="19" applyFont="1" applyFill="1" applyBorder="1" applyAlignment="1" applyProtection="1">
      <alignment horizontal="center" vertical="center"/>
    </xf>
    <xf numFmtId="0" fontId="10" fillId="0" borderId="0" xfId="20" applyFont="1" applyFill="1" applyBorder="1" applyAlignment="1" applyProtection="1">
      <alignment horizontal="center" vertical="top"/>
    </xf>
    <xf numFmtId="0" fontId="10" fillId="0" borderId="0" xfId="20" applyFont="1" applyFill="1" applyBorder="1" applyAlignment="1" applyProtection="1">
      <alignment horizontal="left" vertical="top" wrapText="1"/>
    </xf>
    <xf numFmtId="0" fontId="10" fillId="0" borderId="0" xfId="20" applyFont="1" applyFill="1" applyBorder="1" applyAlignment="1" applyProtection="1">
      <alignment horizontal="left" vertical="center"/>
    </xf>
    <xf numFmtId="0" fontId="10" fillId="0" borderId="7" xfId="20" applyFont="1" applyFill="1" applyBorder="1">
      <alignment vertical="center"/>
    </xf>
    <xf numFmtId="0" fontId="8" fillId="0" borderId="44" xfId="20" applyFont="1" applyFill="1" applyBorder="1" applyProtection="1">
      <alignment vertical="center"/>
    </xf>
    <xf numFmtId="0" fontId="10" fillId="0" borderId="71" xfId="20" applyFont="1" applyFill="1" applyBorder="1" applyAlignment="1" applyProtection="1">
      <alignment horizontal="right"/>
    </xf>
    <xf numFmtId="0" fontId="8" fillId="0" borderId="93" xfId="20" applyFont="1" applyFill="1" applyBorder="1" applyProtection="1">
      <alignment vertical="center"/>
    </xf>
    <xf numFmtId="0" fontId="10" fillId="0" borderId="7" xfId="20" applyFont="1" applyFill="1" applyBorder="1" applyAlignment="1" applyProtection="1">
      <alignment horizontal="right"/>
    </xf>
    <xf numFmtId="0" fontId="8" fillId="0" borderId="105" xfId="20" applyFont="1" applyFill="1" applyBorder="1" applyProtection="1">
      <alignment vertical="center"/>
    </xf>
    <xf numFmtId="0" fontId="8" fillId="0" borderId="4" xfId="20" applyFont="1" applyFill="1" applyBorder="1" applyAlignment="1" applyProtection="1">
      <alignment horizontal="left" vertical="center"/>
    </xf>
    <xf numFmtId="0" fontId="10" fillId="0" borderId="4" xfId="20" applyFont="1" applyFill="1" applyBorder="1">
      <alignment vertical="center"/>
    </xf>
    <xf numFmtId="0" fontId="10" fillId="0" borderId="3" xfId="20" applyFont="1" applyFill="1" applyBorder="1">
      <alignment vertical="center"/>
    </xf>
    <xf numFmtId="0" fontId="10" fillId="3" borderId="15" xfId="20" applyFont="1" applyFill="1" applyBorder="1" applyAlignment="1" applyProtection="1">
      <alignment vertical="center"/>
      <protection locked="0"/>
    </xf>
    <xf numFmtId="0" fontId="10" fillId="0" borderId="1" xfId="20" applyFont="1" applyFill="1" applyBorder="1">
      <alignment vertical="center"/>
    </xf>
    <xf numFmtId="0" fontId="10" fillId="0" borderId="10" xfId="20" applyFont="1" applyFill="1" applyBorder="1">
      <alignment vertical="center"/>
    </xf>
    <xf numFmtId="0" fontId="10" fillId="0" borderId="56" xfId="20" applyFont="1" applyFill="1" applyBorder="1">
      <alignment vertical="center"/>
    </xf>
    <xf numFmtId="0" fontId="10" fillId="0" borderId="48" xfId="20" applyFont="1" applyFill="1" applyBorder="1">
      <alignment vertical="center"/>
    </xf>
    <xf numFmtId="0" fontId="8" fillId="0" borderId="37" xfId="19" applyFont="1" applyFill="1" applyBorder="1" applyProtection="1">
      <alignment vertical="center"/>
    </xf>
    <xf numFmtId="0" fontId="8" fillId="0" borderId="63" xfId="19" applyNumberFormat="1" applyFont="1" applyFill="1" applyBorder="1" applyProtection="1">
      <alignment vertical="center"/>
    </xf>
    <xf numFmtId="196" fontId="14" fillId="0" borderId="92" xfId="19" applyNumberFormat="1" applyFont="1" applyFill="1" applyBorder="1" applyAlignment="1">
      <alignment vertical="center"/>
    </xf>
    <xf numFmtId="0" fontId="8" fillId="0" borderId="63" xfId="19" applyFont="1" applyFill="1" applyBorder="1" applyProtection="1">
      <alignment vertical="center"/>
    </xf>
    <xf numFmtId="0" fontId="8" fillId="0" borderId="40" xfId="19" applyFont="1" applyFill="1" applyBorder="1" applyProtection="1">
      <alignment vertical="center"/>
    </xf>
    <xf numFmtId="0" fontId="10" fillId="0" borderId="14" xfId="20" applyFont="1" applyFill="1" applyBorder="1" applyAlignment="1" applyProtection="1">
      <alignment horizontal="center" vertical="center" wrapText="1"/>
    </xf>
    <xf numFmtId="0" fontId="10" fillId="0" borderId="52" xfId="20" applyFont="1" applyFill="1" applyBorder="1" applyAlignment="1" applyProtection="1">
      <alignment horizontal="center" vertical="center"/>
    </xf>
    <xf numFmtId="0" fontId="10" fillId="0" borderId="71" xfId="20" applyFont="1" applyFill="1" applyBorder="1" applyAlignment="1" applyProtection="1"/>
    <xf numFmtId="0" fontId="10" fillId="0" borderId="93" xfId="20" applyFont="1" applyFill="1" applyBorder="1" applyAlignment="1" applyProtection="1">
      <alignment horizontal="left" vertical="center"/>
    </xf>
    <xf numFmtId="0" fontId="10" fillId="0" borderId="43" xfId="20" applyFont="1" applyFill="1" applyBorder="1" applyAlignment="1" applyProtection="1">
      <alignment horizontal="left" vertical="center" wrapText="1"/>
    </xf>
    <xf numFmtId="0" fontId="8" fillId="0" borderId="43" xfId="20" applyFont="1" applyFill="1" applyBorder="1" applyProtection="1">
      <alignment vertical="center"/>
    </xf>
    <xf numFmtId="0" fontId="10" fillId="0" borderId="43" xfId="20" applyFont="1" applyFill="1" applyBorder="1" applyAlignment="1" applyProtection="1">
      <alignment horizontal="right"/>
    </xf>
    <xf numFmtId="3" fontId="118" fillId="0" borderId="1" xfId="20" applyNumberFormat="1" applyFont="1" applyBorder="1" applyAlignment="1">
      <alignment vertical="center"/>
    </xf>
    <xf numFmtId="196" fontId="14" fillId="0" borderId="1" xfId="19" applyNumberFormat="1" applyFont="1" applyFill="1" applyBorder="1" applyAlignment="1">
      <alignment vertical="center"/>
    </xf>
    <xf numFmtId="0" fontId="8" fillId="0" borderId="8" xfId="19" applyFont="1" applyFill="1" applyBorder="1" applyProtection="1">
      <alignment vertical="center"/>
    </xf>
    <xf numFmtId="0" fontId="10" fillId="3" borderId="4" xfId="20" applyFont="1" applyFill="1" applyBorder="1" applyAlignment="1" applyProtection="1">
      <alignment horizontal="left" vertical="center"/>
      <protection locked="0"/>
    </xf>
    <xf numFmtId="0" fontId="8" fillId="3" borderId="0" xfId="19" applyFont="1" applyFill="1" applyBorder="1" applyProtection="1">
      <alignment vertical="center"/>
    </xf>
    <xf numFmtId="0" fontId="10" fillId="3" borderId="11" xfId="20" applyFont="1" applyFill="1" applyBorder="1" applyAlignment="1" applyProtection="1">
      <alignment horizontal="left" vertical="center"/>
      <protection locked="0"/>
    </xf>
    <xf numFmtId="0" fontId="10" fillId="3" borderId="0" xfId="20" applyFont="1" applyFill="1" applyBorder="1" applyAlignment="1" applyProtection="1">
      <alignment horizontal="left" vertical="center"/>
      <protection locked="0"/>
    </xf>
    <xf numFmtId="0" fontId="10" fillId="3" borderId="0" xfId="20" applyFont="1" applyFill="1" applyBorder="1" applyAlignment="1" applyProtection="1">
      <alignment horizontal="left" vertical="center" shrinkToFit="1"/>
      <protection locked="0"/>
    </xf>
    <xf numFmtId="0" fontId="10" fillId="3" borderId="7" xfId="20" applyFont="1" applyFill="1" applyBorder="1" applyAlignment="1" applyProtection="1">
      <alignment horizontal="left" vertical="center" shrinkToFit="1"/>
      <protection locked="0"/>
    </xf>
    <xf numFmtId="0" fontId="10" fillId="3" borderId="7" xfId="20" applyFont="1" applyFill="1" applyBorder="1" applyAlignment="1" applyProtection="1">
      <alignment horizontal="left" vertical="center"/>
      <protection locked="0"/>
    </xf>
    <xf numFmtId="0" fontId="10" fillId="3" borderId="1" xfId="20" applyFont="1" applyFill="1" applyBorder="1" applyAlignment="1" applyProtection="1">
      <alignment horizontal="left" vertical="center"/>
      <protection locked="0"/>
    </xf>
    <xf numFmtId="0" fontId="10" fillId="3" borderId="1" xfId="20" applyFont="1" applyFill="1" applyBorder="1" applyAlignment="1" applyProtection="1">
      <alignment horizontal="left" vertical="center" shrinkToFit="1"/>
      <protection locked="0"/>
    </xf>
    <xf numFmtId="0" fontId="8" fillId="3" borderId="1" xfId="19" applyFont="1" applyFill="1" applyBorder="1" applyProtection="1">
      <alignment vertical="center"/>
    </xf>
    <xf numFmtId="0" fontId="10" fillId="3" borderId="8" xfId="20" applyFont="1" applyFill="1" applyBorder="1" applyAlignment="1" applyProtection="1">
      <alignment horizontal="left" vertical="center" shrinkToFit="1"/>
      <protection locked="0"/>
    </xf>
    <xf numFmtId="0" fontId="8" fillId="0" borderId="0" xfId="19" applyNumberFormat="1" applyFont="1" applyFill="1" applyBorder="1" applyProtection="1">
      <alignment vertical="center"/>
    </xf>
    <xf numFmtId="0" fontId="10" fillId="0" borderId="0" xfId="19" applyFont="1" applyFill="1" applyBorder="1" applyAlignment="1">
      <alignment vertical="center"/>
    </xf>
    <xf numFmtId="0" fontId="8" fillId="3" borderId="0" xfId="19" applyFont="1" applyFill="1" applyBorder="1" applyAlignment="1" applyProtection="1">
      <alignment vertical="center"/>
      <protection locked="0"/>
    </xf>
    <xf numFmtId="0" fontId="8" fillId="3" borderId="0" xfId="19" applyFont="1" applyFill="1" applyBorder="1" applyAlignment="1" applyProtection="1">
      <alignment vertical="center" shrinkToFit="1"/>
      <protection locked="0"/>
    </xf>
    <xf numFmtId="0" fontId="8" fillId="3" borderId="0" xfId="19" applyFont="1" applyFill="1" applyBorder="1" applyAlignment="1" applyProtection="1">
      <alignment vertical="center"/>
    </xf>
    <xf numFmtId="0" fontId="8" fillId="0" borderId="10" xfId="19" applyFont="1" applyFill="1" applyBorder="1" applyProtection="1">
      <alignment vertical="center"/>
    </xf>
    <xf numFmtId="0" fontId="118" fillId="0" borderId="6" xfId="20" applyFont="1" applyBorder="1" applyAlignment="1"/>
    <xf numFmtId="0" fontId="118" fillId="0" borderId="0" xfId="20" applyFont="1" applyBorder="1" applyAlignment="1"/>
    <xf numFmtId="0" fontId="118" fillId="0" borderId="9" xfId="20" applyFont="1" applyBorder="1" applyAlignment="1"/>
    <xf numFmtId="0" fontId="17" fillId="0" borderId="46" xfId="10" applyFont="1" applyFill="1" applyBorder="1" applyAlignment="1" applyProtection="1">
      <alignment horizontal="left" vertical="center" wrapText="1"/>
    </xf>
    <xf numFmtId="177" fontId="17" fillId="0" borderId="47" xfId="10" applyNumberFormat="1" applyFont="1" applyFill="1" applyBorder="1" applyAlignment="1" applyProtection="1">
      <alignment horizontal="center" vertical="center" wrapText="1" shrinkToFit="1"/>
    </xf>
    <xf numFmtId="196" fontId="17" fillId="0" borderId="13" xfId="10" applyNumberFormat="1" applyFont="1" applyFill="1" applyBorder="1" applyAlignment="1" applyProtection="1">
      <alignment vertical="center" shrinkToFit="1"/>
      <protection locked="0"/>
    </xf>
    <xf numFmtId="196" fontId="17" fillId="0" borderId="55" xfId="10" applyNumberFormat="1" applyFont="1" applyFill="1" applyBorder="1" applyAlignment="1" applyProtection="1">
      <alignment vertical="center" shrinkToFit="1"/>
      <protection locked="0"/>
    </xf>
    <xf numFmtId="196" fontId="17" fillId="0" borderId="58" xfId="10" applyNumberFormat="1" applyFont="1" applyFill="1" applyBorder="1" applyAlignment="1" applyProtection="1">
      <alignment vertical="center" shrinkToFit="1"/>
      <protection locked="0"/>
    </xf>
    <xf numFmtId="196" fontId="17" fillId="0" borderId="123" xfId="10" applyNumberFormat="1" applyFont="1" applyFill="1" applyBorder="1" applyAlignment="1" applyProtection="1">
      <alignment vertical="center" shrinkToFit="1"/>
    </xf>
    <xf numFmtId="196" fontId="17" fillId="0" borderId="114" xfId="10" applyNumberFormat="1" applyFont="1" applyFill="1" applyBorder="1" applyAlignment="1" applyProtection="1">
      <alignment vertical="center" shrinkToFit="1"/>
    </xf>
    <xf numFmtId="196" fontId="17" fillId="0" borderId="141" xfId="10" applyNumberFormat="1" applyFont="1" applyFill="1" applyBorder="1" applyAlignment="1" applyProtection="1">
      <alignment vertical="center" shrinkToFit="1"/>
    </xf>
    <xf numFmtId="186" fontId="17" fillId="0" borderId="142" xfId="10" applyNumberFormat="1" applyFont="1" applyFill="1" applyBorder="1" applyAlignment="1" applyProtection="1">
      <alignment vertical="center" shrinkToFit="1"/>
    </xf>
    <xf numFmtId="196" fontId="128" fillId="0" borderId="0" xfId="10" applyNumberFormat="1" applyFont="1" applyFill="1" applyBorder="1" applyAlignment="1" applyProtection="1">
      <alignment horizontal="center" vertical="center" shrinkToFit="1"/>
    </xf>
    <xf numFmtId="0" fontId="128" fillId="0" borderId="0" xfId="20" applyFont="1" applyBorder="1" applyAlignment="1">
      <alignment horizontal="center" vertical="center" shrinkToFit="1"/>
    </xf>
    <xf numFmtId="0" fontId="8" fillId="0" borderId="0" xfId="21" applyFont="1" applyFill="1" applyBorder="1" applyAlignment="1" applyProtection="1">
      <alignment vertical="center"/>
    </xf>
    <xf numFmtId="0" fontId="130" fillId="0" borderId="0" xfId="24" applyFont="1"/>
    <xf numFmtId="197" fontId="17" fillId="0" borderId="71" xfId="10" applyNumberFormat="1" applyFont="1" applyFill="1" applyBorder="1" applyAlignment="1" applyProtection="1">
      <alignment horizontal="center" vertical="center" shrinkToFit="1"/>
      <protection locked="0"/>
    </xf>
    <xf numFmtId="38" fontId="33" fillId="0" borderId="49" xfId="10" applyNumberFormat="1" applyFont="1" applyFill="1" applyBorder="1" applyAlignment="1" applyProtection="1">
      <alignment vertical="center" shrinkToFit="1"/>
      <protection locked="0"/>
    </xf>
    <xf numFmtId="0" fontId="17" fillId="0" borderId="36" xfId="10" applyFont="1" applyFill="1" applyBorder="1" applyAlignment="1" applyProtection="1">
      <alignment horizontal="center" vertical="center" shrinkToFit="1"/>
    </xf>
    <xf numFmtId="197" fontId="17" fillId="0" borderId="39" xfId="10" applyNumberFormat="1" applyFont="1" applyFill="1" applyBorder="1" applyAlignment="1" applyProtection="1">
      <alignment horizontal="center" vertical="center" shrinkToFit="1"/>
      <protection locked="0"/>
    </xf>
    <xf numFmtId="197" fontId="17" fillId="0" borderId="75" xfId="10" applyNumberFormat="1" applyFont="1" applyFill="1" applyBorder="1" applyAlignment="1" applyProtection="1">
      <alignment horizontal="center" vertical="center" shrinkToFit="1"/>
      <protection locked="0"/>
    </xf>
    <xf numFmtId="197" fontId="17" fillId="0" borderId="31" xfId="10" applyNumberFormat="1" applyFont="1" applyFill="1" applyBorder="1" applyAlignment="1" applyProtection="1">
      <alignment horizontal="center" vertical="center" shrinkToFit="1"/>
      <protection locked="0"/>
    </xf>
    <xf numFmtId="197" fontId="17" fillId="0" borderId="81" xfId="10" applyNumberFormat="1" applyFont="1" applyFill="1" applyBorder="1" applyAlignment="1" applyProtection="1">
      <alignment horizontal="center" vertical="center" shrinkToFit="1"/>
      <protection locked="0"/>
    </xf>
    <xf numFmtId="196" fontId="17" fillId="0" borderId="52" xfId="10" applyNumberFormat="1" applyFont="1" applyFill="1" applyBorder="1" applyAlignment="1" applyProtection="1">
      <alignment vertical="center" shrinkToFit="1"/>
      <protection locked="0"/>
    </xf>
    <xf numFmtId="197" fontId="17" fillId="0" borderId="69" xfId="10" applyNumberFormat="1" applyFont="1" applyFill="1" applyBorder="1" applyAlignment="1" applyProtection="1">
      <alignment horizontal="center" vertical="center" shrinkToFit="1"/>
      <protection locked="0"/>
    </xf>
    <xf numFmtId="0" fontId="92" fillId="0" borderId="0" xfId="14" applyFont="1" applyAlignment="1" applyProtection="1">
      <alignment horizontal="center" vertical="center"/>
      <protection locked="0"/>
    </xf>
    <xf numFmtId="196" fontId="11" fillId="0" borderId="0" xfId="21" applyNumberFormat="1" applyFont="1" applyFill="1" applyProtection="1"/>
    <xf numFmtId="179" fontId="68" fillId="0" borderId="88" xfId="10" applyNumberFormat="1" applyFont="1" applyFill="1" applyBorder="1" applyAlignment="1" applyProtection="1">
      <alignment horizontal="center" vertical="center" shrinkToFit="1"/>
    </xf>
    <xf numFmtId="179" fontId="68" fillId="0" borderId="13" xfId="10" applyNumberFormat="1" applyFont="1" applyFill="1" applyBorder="1" applyAlignment="1" applyProtection="1">
      <alignment horizontal="center" vertical="center" shrinkToFit="1"/>
    </xf>
    <xf numFmtId="0" fontId="56" fillId="0" borderId="144" xfId="14" applyFont="1" applyBorder="1" applyAlignment="1" applyProtection="1">
      <alignment horizontal="left" vertical="center"/>
      <protection locked="0"/>
    </xf>
    <xf numFmtId="0" fontId="3" fillId="0" borderId="145" xfId="14" applyBorder="1" applyAlignment="1">
      <alignment vertical="center"/>
    </xf>
    <xf numFmtId="0" fontId="3" fillId="0" borderId="146" xfId="14" applyBorder="1" applyAlignment="1">
      <alignment vertical="center"/>
    </xf>
    <xf numFmtId="0" fontId="56" fillId="16" borderId="79" xfId="14" applyFont="1" applyFill="1" applyBorder="1" applyAlignment="1" applyProtection="1">
      <alignment horizontal="left" vertical="top"/>
      <protection locked="0"/>
    </xf>
    <xf numFmtId="0" fontId="3" fillId="0" borderId="36" xfId="14" applyBorder="1" applyAlignment="1">
      <alignment vertical="center"/>
    </xf>
    <xf numFmtId="0" fontId="3" fillId="0" borderId="115" xfId="14" applyBorder="1" applyAlignment="1">
      <alignment vertical="center"/>
    </xf>
    <xf numFmtId="0" fontId="56" fillId="0" borderId="63" xfId="14" applyFont="1" applyBorder="1" applyAlignment="1" applyProtection="1">
      <alignment vertical="center" wrapText="1"/>
      <protection locked="0"/>
    </xf>
    <xf numFmtId="0" fontId="3" fillId="0" borderId="63" xfId="14" applyBorder="1" applyAlignment="1">
      <alignment vertical="center"/>
    </xf>
    <xf numFmtId="0" fontId="56" fillId="0" borderId="43" xfId="14" applyFont="1" applyBorder="1" applyAlignment="1" applyProtection="1">
      <alignment horizontal="left" vertical="center"/>
      <protection locked="0"/>
    </xf>
    <xf numFmtId="0" fontId="56" fillId="0" borderId="17" xfId="14" applyFont="1" applyBorder="1" applyAlignment="1" applyProtection="1">
      <alignment horizontal="left" vertical="center"/>
      <protection locked="0"/>
    </xf>
    <xf numFmtId="0" fontId="56" fillId="0" borderId="0" xfId="14" applyFont="1" applyBorder="1" applyAlignment="1" applyProtection="1">
      <alignment horizontal="left" vertical="center"/>
      <protection locked="0"/>
    </xf>
    <xf numFmtId="0" fontId="3" fillId="0" borderId="189" xfId="14" applyBorder="1" applyAlignment="1">
      <alignment vertical="center"/>
    </xf>
    <xf numFmtId="0" fontId="56" fillId="0" borderId="203" xfId="14" applyFont="1" applyBorder="1" applyAlignment="1" applyProtection="1">
      <alignment horizontal="left" vertical="center"/>
      <protection locked="0"/>
    </xf>
    <xf numFmtId="0" fontId="56" fillId="0" borderId="204" xfId="14" applyFont="1" applyBorder="1" applyAlignment="1" applyProtection="1">
      <alignment horizontal="left" vertical="center"/>
      <protection locked="0"/>
    </xf>
    <xf numFmtId="0" fontId="88" fillId="6" borderId="143" xfId="14" applyFont="1" applyFill="1" applyBorder="1" applyAlignment="1" applyProtection="1">
      <alignment vertical="center"/>
      <protection locked="0"/>
    </xf>
    <xf numFmtId="0" fontId="88" fillId="6" borderId="80" xfId="14" applyFont="1" applyFill="1" applyBorder="1" applyAlignment="1">
      <alignment vertical="center"/>
    </xf>
    <xf numFmtId="0" fontId="88" fillId="6" borderId="80" xfId="14" applyFont="1" applyFill="1" applyBorder="1" applyAlignment="1" applyProtection="1">
      <alignment vertical="center"/>
      <protection locked="0"/>
    </xf>
    <xf numFmtId="0" fontId="88" fillId="6" borderId="50" xfId="14" applyFont="1" applyFill="1" applyBorder="1" applyAlignment="1">
      <alignment vertical="center"/>
    </xf>
    <xf numFmtId="0" fontId="88" fillId="0" borderId="143" xfId="14" applyFont="1" applyFill="1" applyBorder="1" applyAlignment="1" applyProtection="1">
      <alignment vertical="center"/>
      <protection locked="0"/>
    </xf>
    <xf numFmtId="0" fontId="88" fillId="0" borderId="80" xfId="14" applyFont="1" applyFill="1" applyBorder="1" applyAlignment="1">
      <alignment vertical="center"/>
    </xf>
    <xf numFmtId="0" fontId="88" fillId="0" borderId="80" xfId="14" applyFont="1" applyFill="1" applyBorder="1" applyAlignment="1" applyProtection="1">
      <alignment vertical="center"/>
      <protection locked="0"/>
    </xf>
    <xf numFmtId="0" fontId="88" fillId="0" borderId="50" xfId="14" applyFont="1" applyFill="1" applyBorder="1" applyAlignment="1">
      <alignment vertical="center"/>
    </xf>
    <xf numFmtId="0" fontId="71" fillId="0" borderId="44" xfId="14" applyFont="1" applyBorder="1" applyAlignment="1" applyProtection="1">
      <alignment horizontal="center" vertical="center" wrapText="1"/>
      <protection locked="0"/>
    </xf>
    <xf numFmtId="0" fontId="72" fillId="0" borderId="34" xfId="14" applyFont="1" applyBorder="1" applyAlignment="1">
      <alignment vertical="center"/>
    </xf>
    <xf numFmtId="0" fontId="72" fillId="0" borderId="64" xfId="14" applyFont="1" applyBorder="1" applyAlignment="1">
      <alignment vertical="center"/>
    </xf>
    <xf numFmtId="0" fontId="72" fillId="0" borderId="1" xfId="14" applyFont="1" applyBorder="1" applyAlignment="1">
      <alignment vertical="center"/>
    </xf>
    <xf numFmtId="0" fontId="56" fillId="0" borderId="52" xfId="14" applyFont="1" applyBorder="1" applyAlignment="1" applyProtection="1">
      <alignment horizontal="center" vertical="center" wrapText="1"/>
      <protection locked="0"/>
    </xf>
    <xf numFmtId="0" fontId="56" fillId="0" borderId="88" xfId="14" applyFont="1" applyBorder="1" applyAlignment="1" applyProtection="1">
      <alignment horizontal="center" vertical="center" wrapText="1"/>
      <protection locked="0"/>
    </xf>
    <xf numFmtId="0" fontId="56" fillId="5" borderId="64" xfId="14" applyFont="1" applyFill="1" applyBorder="1" applyAlignment="1" applyProtection="1">
      <alignment horizontal="center" vertical="center"/>
      <protection locked="0"/>
    </xf>
    <xf numFmtId="0" fontId="56" fillId="5" borderId="1" xfId="14" applyFont="1" applyFill="1" applyBorder="1" applyAlignment="1" applyProtection="1">
      <alignment horizontal="center" vertical="center"/>
      <protection locked="0"/>
    </xf>
    <xf numFmtId="0" fontId="56" fillId="5" borderId="8" xfId="14" applyFont="1" applyFill="1" applyBorder="1" applyAlignment="1" applyProtection="1">
      <alignment horizontal="center" vertical="center"/>
      <protection locked="0"/>
    </xf>
    <xf numFmtId="188" fontId="56" fillId="0" borderId="43" xfId="14" applyNumberFormat="1" applyFont="1" applyBorder="1" applyAlignment="1" applyProtection="1">
      <alignment horizontal="center" vertical="center"/>
      <protection locked="0"/>
    </xf>
    <xf numFmtId="188" fontId="56" fillId="0" borderId="92" xfId="14" applyNumberFormat="1" applyFont="1" applyBorder="1" applyAlignment="1" applyProtection="1">
      <alignment horizontal="center" vertical="center"/>
      <protection locked="0"/>
    </xf>
    <xf numFmtId="0" fontId="88" fillId="6" borderId="63" xfId="14" applyFont="1" applyFill="1" applyBorder="1" applyAlignment="1" applyProtection="1">
      <alignment horizontal="left" vertical="center"/>
      <protection locked="0"/>
    </xf>
    <xf numFmtId="0" fontId="88" fillId="6" borderId="15" xfId="14" applyFont="1" applyFill="1" applyBorder="1" applyAlignment="1" applyProtection="1">
      <alignment horizontal="left" vertical="center"/>
      <protection locked="0"/>
    </xf>
    <xf numFmtId="0" fontId="88" fillId="6" borderId="15" xfId="14" applyFont="1" applyFill="1" applyBorder="1" applyAlignment="1" applyProtection="1">
      <alignment vertical="center"/>
      <protection locked="0"/>
    </xf>
    <xf numFmtId="0" fontId="88" fillId="6" borderId="91" xfId="14" applyFont="1" applyFill="1" applyBorder="1" applyAlignment="1">
      <alignment vertical="center"/>
    </xf>
    <xf numFmtId="0" fontId="88" fillId="0" borderId="63" xfId="14" applyFont="1" applyFill="1" applyBorder="1" applyAlignment="1" applyProtection="1">
      <alignment horizontal="left" vertical="center"/>
      <protection locked="0"/>
    </xf>
    <xf numFmtId="0" fontId="88" fillId="0" borderId="15" xfId="14" applyFont="1" applyFill="1" applyBorder="1" applyAlignment="1" applyProtection="1">
      <alignment horizontal="left" vertical="center"/>
      <protection locked="0"/>
    </xf>
    <xf numFmtId="0" fontId="88" fillId="0" borderId="91" xfId="14" applyFont="1" applyFill="1" applyBorder="1" applyAlignment="1" applyProtection="1">
      <alignment vertical="center"/>
      <protection locked="0"/>
    </xf>
    <xf numFmtId="0" fontId="88" fillId="0" borderId="43" xfId="14" applyFont="1" applyFill="1" applyBorder="1" applyAlignment="1" applyProtection="1">
      <alignment vertical="center"/>
      <protection locked="0"/>
    </xf>
    <xf numFmtId="0" fontId="88" fillId="6" borderId="189" xfId="14" applyFont="1" applyFill="1" applyBorder="1" applyAlignment="1" applyProtection="1">
      <alignment horizontal="left" vertical="center"/>
      <protection locked="0"/>
    </xf>
    <xf numFmtId="0" fontId="88" fillId="6" borderId="184" xfId="14" applyFont="1" applyFill="1" applyBorder="1" applyAlignment="1" applyProtection="1">
      <alignment horizontal="left" vertical="center"/>
      <protection locked="0"/>
    </xf>
    <xf numFmtId="0" fontId="88" fillId="6" borderId="184" xfId="14" applyFont="1" applyFill="1" applyBorder="1" applyAlignment="1" applyProtection="1">
      <alignment vertical="center"/>
      <protection locked="0"/>
    </xf>
    <xf numFmtId="0" fontId="88" fillId="6" borderId="190" xfId="14" applyFont="1" applyFill="1" applyBorder="1" applyAlignment="1">
      <alignment vertical="center"/>
    </xf>
    <xf numFmtId="0" fontId="88" fillId="0" borderId="189" xfId="14" applyFont="1" applyFill="1" applyBorder="1" applyAlignment="1" applyProtection="1">
      <alignment horizontal="left" vertical="center"/>
      <protection locked="0"/>
    </xf>
    <xf numFmtId="0" fontId="88" fillId="0" borderId="184" xfId="14" applyFont="1" applyFill="1" applyBorder="1" applyAlignment="1" applyProtection="1">
      <alignment horizontal="left" vertical="center"/>
      <protection locked="0"/>
    </xf>
    <xf numFmtId="0" fontId="88" fillId="0" borderId="184" xfId="14" applyFont="1" applyFill="1" applyBorder="1" applyAlignment="1" applyProtection="1">
      <alignment vertical="center"/>
      <protection locked="0"/>
    </xf>
    <xf numFmtId="0" fontId="88" fillId="0" borderId="190" xfId="14" applyFont="1" applyFill="1" applyBorder="1" applyAlignment="1">
      <alignment vertical="center"/>
    </xf>
    <xf numFmtId="0" fontId="88" fillId="6" borderId="64" xfId="14" applyFont="1" applyFill="1" applyBorder="1" applyAlignment="1" applyProtection="1">
      <alignment horizontal="left" vertical="center"/>
      <protection locked="0"/>
    </xf>
    <xf numFmtId="0" fontId="88" fillId="6" borderId="10" xfId="14" applyFont="1" applyFill="1" applyBorder="1" applyAlignment="1" applyProtection="1">
      <alignment horizontal="left" vertical="center"/>
      <protection locked="0"/>
    </xf>
    <xf numFmtId="0" fontId="88" fillId="6" borderId="196" xfId="14" applyFont="1" applyFill="1" applyBorder="1" applyAlignment="1" applyProtection="1">
      <alignment vertical="center"/>
      <protection locked="0"/>
    </xf>
    <xf numFmtId="0" fontId="88" fillId="6" borderId="208" xfId="14" applyFont="1" applyFill="1" applyBorder="1" applyAlignment="1" applyProtection="1">
      <alignment vertical="center"/>
      <protection locked="0"/>
    </xf>
    <xf numFmtId="0" fontId="88" fillId="0" borderId="64" xfId="14" applyFont="1" applyFill="1" applyBorder="1" applyAlignment="1" applyProtection="1">
      <alignment horizontal="left" vertical="center"/>
      <protection locked="0"/>
    </xf>
    <xf numFmtId="0" fontId="88" fillId="0" borderId="10" xfId="14" applyFont="1" applyFill="1" applyBorder="1" applyAlignment="1" applyProtection="1">
      <alignment horizontal="left" vertical="center"/>
      <protection locked="0"/>
    </xf>
    <xf numFmtId="0" fontId="88" fillId="0" borderId="196" xfId="14" applyFont="1" applyFill="1" applyBorder="1" applyAlignment="1" applyProtection="1">
      <alignment vertical="center"/>
      <protection locked="0"/>
    </xf>
    <xf numFmtId="0" fontId="88" fillId="0" borderId="208" xfId="14" applyFont="1" applyFill="1" applyBorder="1" applyAlignment="1" applyProtection="1">
      <alignment vertical="center"/>
      <protection locked="0"/>
    </xf>
    <xf numFmtId="0" fontId="88" fillId="6" borderId="93" xfId="14" applyFont="1" applyFill="1" applyBorder="1" applyAlignment="1" applyProtection="1">
      <alignment horizontal="left" vertical="center"/>
      <protection locked="0"/>
    </xf>
    <xf numFmtId="0" fontId="88" fillId="6" borderId="17" xfId="14" applyFont="1" applyFill="1" applyBorder="1" applyAlignment="1" applyProtection="1">
      <alignment horizontal="left" vertical="center"/>
      <protection locked="0"/>
    </xf>
    <xf numFmtId="0" fontId="88" fillId="6" borderId="91" xfId="14" applyFont="1" applyFill="1" applyBorder="1" applyAlignment="1" applyProtection="1">
      <alignment vertical="center"/>
      <protection locked="0"/>
    </xf>
    <xf numFmtId="0" fontId="88" fillId="6" borderId="43" xfId="14" applyFont="1" applyFill="1" applyBorder="1" applyAlignment="1" applyProtection="1">
      <alignment vertical="center"/>
      <protection locked="0"/>
    </xf>
    <xf numFmtId="0" fontId="88" fillId="0" borderId="93" xfId="14" applyFont="1" applyFill="1" applyBorder="1" applyAlignment="1" applyProtection="1">
      <alignment horizontal="left" vertical="center"/>
      <protection locked="0"/>
    </xf>
    <xf numFmtId="0" fontId="88" fillId="0" borderId="17" xfId="14" applyFont="1" applyFill="1" applyBorder="1" applyAlignment="1" applyProtection="1">
      <alignment horizontal="left" vertical="center"/>
      <protection locked="0"/>
    </xf>
    <xf numFmtId="0" fontId="56" fillId="6" borderId="185" xfId="14" applyFont="1" applyFill="1" applyBorder="1" applyAlignment="1" applyProtection="1">
      <alignment horizontal="center" vertical="center"/>
      <protection locked="0"/>
    </xf>
    <xf numFmtId="0" fontId="3" fillId="6" borderId="186" xfId="14" applyFill="1" applyBorder="1" applyAlignment="1">
      <alignment horizontal="center" vertical="center"/>
    </xf>
    <xf numFmtId="0" fontId="56" fillId="6" borderId="186" xfId="14" applyFont="1" applyFill="1" applyBorder="1" applyAlignment="1" applyProtection="1">
      <alignment horizontal="center" vertical="center"/>
      <protection locked="0"/>
    </xf>
    <xf numFmtId="0" fontId="3" fillId="6" borderId="187" xfId="14" applyFill="1" applyBorder="1" applyAlignment="1">
      <alignment horizontal="center" vertical="center"/>
    </xf>
    <xf numFmtId="0" fontId="88" fillId="0" borderId="0" xfId="14" applyFont="1" applyAlignment="1" applyProtection="1">
      <alignment vertical="center"/>
      <protection locked="0"/>
    </xf>
    <xf numFmtId="0" fontId="91" fillId="0" borderId="0" xfId="14" applyFont="1" applyAlignment="1">
      <alignment vertical="center"/>
    </xf>
    <xf numFmtId="0" fontId="56" fillId="0" borderId="185" xfId="14" applyFont="1" applyFill="1" applyBorder="1" applyAlignment="1" applyProtection="1">
      <alignment horizontal="center" vertical="center"/>
      <protection locked="0"/>
    </xf>
    <xf numFmtId="0" fontId="3" fillId="0" borderId="186" xfId="14" applyFill="1" applyBorder="1" applyAlignment="1">
      <alignment horizontal="center" vertical="center"/>
    </xf>
    <xf numFmtId="0" fontId="56" fillId="0" borderId="186" xfId="14" applyFont="1" applyFill="1" applyBorder="1" applyAlignment="1" applyProtection="1">
      <alignment horizontal="center" vertical="center"/>
      <protection locked="0"/>
    </xf>
    <xf numFmtId="0" fontId="3" fillId="0" borderId="187" xfId="14" applyFill="1" applyBorder="1" applyAlignment="1">
      <alignment horizontal="center" vertical="center"/>
    </xf>
    <xf numFmtId="0" fontId="85" fillId="0" borderId="0" xfId="14" applyFont="1" applyAlignment="1" applyProtection="1">
      <alignment horizontal="left" vertical="center"/>
      <protection locked="0"/>
    </xf>
    <xf numFmtId="0" fontId="87" fillId="0" borderId="0" xfId="14" applyFont="1" applyAlignment="1">
      <alignment horizontal="left" vertical="center"/>
    </xf>
    <xf numFmtId="0" fontId="72" fillId="0" borderId="51" xfId="14" applyFont="1" applyBorder="1" applyAlignment="1">
      <alignment vertical="center"/>
    </xf>
    <xf numFmtId="0" fontId="72" fillId="0" borderId="8" xfId="14" applyFont="1" applyBorder="1" applyAlignment="1">
      <alignment vertical="center"/>
    </xf>
    <xf numFmtId="0" fontId="56" fillId="0" borderId="15" xfId="14" applyFont="1" applyBorder="1" applyAlignment="1" applyProtection="1">
      <alignment horizontal="left" vertical="center"/>
      <protection locked="0"/>
    </xf>
    <xf numFmtId="0" fontId="56" fillId="0" borderId="91" xfId="14" applyFont="1" applyBorder="1" applyAlignment="1" applyProtection="1">
      <alignment horizontal="left" vertical="center"/>
      <protection locked="0"/>
    </xf>
    <xf numFmtId="0" fontId="56" fillId="0" borderId="17" xfId="14" applyFont="1" applyBorder="1" applyAlignment="1" applyProtection="1">
      <alignment horizontal="left" vertical="center" wrapText="1"/>
      <protection locked="0"/>
    </xf>
    <xf numFmtId="0" fontId="56" fillId="0" borderId="184" xfId="14" applyFont="1" applyBorder="1" applyAlignment="1" applyProtection="1">
      <alignment horizontal="left" vertical="center"/>
      <protection locked="0"/>
    </xf>
    <xf numFmtId="0" fontId="56" fillId="0" borderId="47" xfId="14" applyFont="1" applyBorder="1" applyAlignment="1" applyProtection="1">
      <alignment horizontal="left" vertical="center"/>
      <protection locked="0"/>
    </xf>
    <xf numFmtId="0" fontId="3" fillId="0" borderId="16" xfId="14" applyBorder="1" applyAlignment="1">
      <alignment vertical="center"/>
    </xf>
    <xf numFmtId="0" fontId="3" fillId="0" borderId="48" xfId="14" applyBorder="1" applyAlignment="1">
      <alignment vertical="center"/>
    </xf>
    <xf numFmtId="0" fontId="56" fillId="0" borderId="63" xfId="14" applyFont="1" applyBorder="1" applyAlignment="1" applyProtection="1">
      <alignment vertical="center" textRotation="255"/>
      <protection locked="0"/>
    </xf>
    <xf numFmtId="0" fontId="3" fillId="0" borderId="63" xfId="14" applyBorder="1" applyAlignment="1">
      <alignment vertical="center" textRotation="255"/>
    </xf>
    <xf numFmtId="0" fontId="3" fillId="0" borderId="189" xfId="14" applyBorder="1" applyAlignment="1">
      <alignment vertical="center" textRotation="255"/>
    </xf>
    <xf numFmtId="0" fontId="88" fillId="6" borderId="47" xfId="14" applyFont="1" applyFill="1" applyBorder="1" applyAlignment="1" applyProtection="1">
      <alignment vertical="center"/>
      <protection locked="0"/>
    </xf>
    <xf numFmtId="0" fontId="88" fillId="6" borderId="16" xfId="14" applyFont="1" applyFill="1" applyBorder="1" applyAlignment="1">
      <alignment vertical="center"/>
    </xf>
    <xf numFmtId="0" fontId="88" fillId="6" borderId="149" xfId="14" applyFont="1" applyFill="1" applyBorder="1" applyAlignment="1" applyProtection="1">
      <alignment vertical="center"/>
      <protection locked="0"/>
    </xf>
    <xf numFmtId="0" fontId="88" fillId="6" borderId="145" xfId="14" applyFont="1" applyFill="1" applyBorder="1" applyAlignment="1">
      <alignment vertical="center"/>
    </xf>
    <xf numFmtId="0" fontId="71" fillId="0" borderId="37" xfId="14" applyFont="1" applyBorder="1" applyAlignment="1" applyProtection="1">
      <alignment horizontal="center" vertical="center"/>
      <protection locked="0"/>
    </xf>
    <xf numFmtId="0" fontId="72" fillId="0" borderId="38" xfId="14" applyFont="1" applyBorder="1" applyAlignment="1">
      <alignment vertical="center"/>
    </xf>
    <xf numFmtId="0" fontId="72" fillId="0" borderId="63" xfId="14" applyFont="1" applyBorder="1" applyAlignment="1">
      <alignment vertical="center"/>
    </xf>
    <xf numFmtId="0" fontId="72" fillId="0" borderId="15" xfId="14" applyFont="1" applyBorder="1" applyAlignment="1">
      <alignment vertical="center"/>
    </xf>
    <xf numFmtId="0" fontId="56" fillId="0" borderId="142" xfId="14" applyFont="1" applyBorder="1" applyAlignment="1" applyProtection="1">
      <alignment horizontal="center" vertical="center" wrapText="1"/>
      <protection locked="0"/>
    </xf>
    <xf numFmtId="0" fontId="56" fillId="0" borderId="75" xfId="14" applyFont="1" applyBorder="1" applyAlignment="1" applyProtection="1">
      <alignment horizontal="center" vertical="center" wrapText="1"/>
      <protection locked="0"/>
    </xf>
    <xf numFmtId="0" fontId="56" fillId="6" borderId="185" xfId="14" applyFont="1" applyFill="1" applyBorder="1" applyAlignment="1" applyProtection="1">
      <alignment vertical="center"/>
      <protection locked="0"/>
    </xf>
    <xf numFmtId="0" fontId="3" fillId="6" borderId="186" xfId="14" applyFill="1" applyBorder="1" applyAlignment="1">
      <alignment vertical="center"/>
    </xf>
    <xf numFmtId="0" fontId="56" fillId="6" borderId="186" xfId="14" applyFont="1" applyFill="1" applyBorder="1" applyAlignment="1" applyProtection="1">
      <alignment vertical="center"/>
      <protection locked="0"/>
    </xf>
    <xf numFmtId="0" fontId="56" fillId="0" borderId="91" xfId="14" applyFont="1" applyBorder="1" applyAlignment="1" applyProtection="1">
      <alignment horizontal="center" vertical="center"/>
      <protection locked="0"/>
    </xf>
    <xf numFmtId="0" fontId="56" fillId="0" borderId="43" xfId="14" applyFont="1" applyBorder="1" applyAlignment="1" applyProtection="1">
      <alignment horizontal="center" vertical="center"/>
      <protection locked="0"/>
    </xf>
    <xf numFmtId="0" fontId="56" fillId="0" borderId="17" xfId="14" applyFont="1" applyBorder="1" applyAlignment="1" applyProtection="1">
      <alignment horizontal="center" vertical="center"/>
      <protection locked="0"/>
    </xf>
    <xf numFmtId="0" fontId="88" fillId="6" borderId="124" xfId="14" applyFont="1" applyFill="1" applyBorder="1" applyAlignment="1" applyProtection="1">
      <alignment vertical="center"/>
      <protection locked="0"/>
    </xf>
    <xf numFmtId="0" fontId="88" fillId="6" borderId="73" xfId="14" applyFont="1" applyFill="1" applyBorder="1" applyAlignment="1">
      <alignment vertical="center"/>
    </xf>
    <xf numFmtId="0" fontId="88" fillId="6" borderId="189" xfId="14" applyFont="1" applyFill="1" applyBorder="1" applyAlignment="1">
      <alignment vertical="center"/>
    </xf>
    <xf numFmtId="0" fontId="88" fillId="6" borderId="184" xfId="14" applyFont="1" applyFill="1" applyBorder="1" applyAlignment="1">
      <alignment vertical="center"/>
    </xf>
    <xf numFmtId="0" fontId="88" fillId="6" borderId="73" xfId="14" applyFont="1" applyFill="1" applyBorder="1" applyAlignment="1" applyProtection="1">
      <alignment horizontal="left" vertical="center"/>
      <protection locked="0"/>
    </xf>
    <xf numFmtId="0" fontId="88" fillId="6" borderId="73" xfId="14" applyFont="1" applyFill="1" applyBorder="1" applyAlignment="1" applyProtection="1">
      <alignment vertical="center"/>
      <protection locked="0"/>
    </xf>
    <xf numFmtId="0" fontId="88" fillId="6" borderId="5" xfId="14" applyFont="1" applyFill="1" applyBorder="1" applyAlignment="1">
      <alignment vertical="center"/>
    </xf>
    <xf numFmtId="0" fontId="88" fillId="6" borderId="194" xfId="14" applyFont="1" applyFill="1" applyBorder="1" applyAlignment="1" applyProtection="1">
      <alignment vertical="center"/>
      <protection locked="0"/>
    </xf>
    <xf numFmtId="0" fontId="88" fillId="6" borderId="195" xfId="14" applyFont="1" applyFill="1" applyBorder="1" applyAlignment="1">
      <alignment vertical="center"/>
    </xf>
    <xf numFmtId="0" fontId="88" fillId="6" borderId="63" xfId="14" applyFont="1" applyFill="1" applyBorder="1" applyAlignment="1">
      <alignment vertical="center"/>
    </xf>
    <xf numFmtId="0" fontId="88" fillId="6" borderId="15" xfId="14" applyFont="1" applyFill="1" applyBorder="1" applyAlignment="1">
      <alignment vertical="center"/>
    </xf>
    <xf numFmtId="0" fontId="88" fillId="6" borderId="195" xfId="14" applyFont="1" applyFill="1" applyBorder="1" applyAlignment="1" applyProtection="1">
      <alignment horizontal="left" vertical="center"/>
      <protection locked="0"/>
    </xf>
    <xf numFmtId="0" fontId="88" fillId="6" borderId="195" xfId="14" applyFont="1" applyFill="1" applyBorder="1" applyAlignment="1" applyProtection="1">
      <alignment vertical="center"/>
      <protection locked="0"/>
    </xf>
    <xf numFmtId="0" fontId="88" fillId="6" borderId="196" xfId="14" applyFont="1" applyFill="1" applyBorder="1" applyAlignment="1">
      <alignment vertical="center"/>
    </xf>
    <xf numFmtId="0" fontId="73" fillId="0" borderId="0" xfId="14" applyFont="1" applyAlignment="1" applyProtection="1">
      <alignment vertical="center" wrapText="1"/>
      <protection locked="0"/>
    </xf>
    <xf numFmtId="0" fontId="3" fillId="0" borderId="0" xfId="14" applyAlignment="1">
      <alignment vertical="center" wrapText="1"/>
    </xf>
    <xf numFmtId="0" fontId="72" fillId="0" borderId="63" xfId="14" applyFont="1" applyBorder="1" applyAlignment="1" applyProtection="1">
      <alignment horizontal="center" vertical="center"/>
      <protection locked="0"/>
    </xf>
    <xf numFmtId="0" fontId="3" fillId="0" borderId="15" xfId="14" applyBorder="1" applyAlignment="1">
      <alignment horizontal="center" vertical="center"/>
    </xf>
    <xf numFmtId="0" fontId="3" fillId="0" borderId="40" xfId="14" applyBorder="1" applyAlignment="1">
      <alignment horizontal="center" vertical="center"/>
    </xf>
    <xf numFmtId="0" fontId="3" fillId="0" borderId="41" xfId="14" applyBorder="1" applyAlignment="1">
      <alignment horizontal="center" vertical="center"/>
    </xf>
    <xf numFmtId="0" fontId="72" fillId="0" borderId="15" xfId="14" applyFont="1" applyBorder="1" applyAlignment="1">
      <alignment horizontal="center" vertical="center"/>
    </xf>
    <xf numFmtId="187" fontId="72" fillId="15" borderId="41" xfId="14" applyNumberFormat="1" applyFont="1" applyFill="1" applyBorder="1" applyAlignment="1">
      <alignment horizontal="center" vertical="center"/>
    </xf>
    <xf numFmtId="187" fontId="3" fillId="15" borderId="41" xfId="14" applyNumberFormat="1" applyFill="1" applyBorder="1" applyAlignment="1">
      <alignment horizontal="center" vertical="center"/>
    </xf>
    <xf numFmtId="0" fontId="85" fillId="0" borderId="0" xfId="14" applyFont="1" applyAlignment="1" applyProtection="1">
      <alignment vertical="center"/>
      <protection locked="0"/>
    </xf>
    <xf numFmtId="0" fontId="86" fillId="0" borderId="0" xfId="14" applyFont="1" applyAlignment="1">
      <alignment vertical="center"/>
    </xf>
    <xf numFmtId="0" fontId="87" fillId="0" borderId="0" xfId="14" applyFont="1" applyAlignment="1">
      <alignment vertical="center"/>
    </xf>
    <xf numFmtId="0" fontId="86" fillId="0" borderId="0" xfId="14" applyFont="1" applyBorder="1" applyAlignment="1">
      <alignment vertical="center"/>
    </xf>
    <xf numFmtId="0" fontId="79" fillId="0" borderId="0" xfId="14" applyFont="1" applyAlignment="1" applyProtection="1">
      <alignment horizontal="center" vertical="center"/>
      <protection locked="0"/>
    </xf>
    <xf numFmtId="0" fontId="72" fillId="0" borderId="37" xfId="14" applyFont="1" applyBorder="1" applyAlignment="1" applyProtection="1">
      <alignment horizontal="center" vertical="center"/>
      <protection locked="0"/>
    </xf>
    <xf numFmtId="0" fontId="72" fillId="0" borderId="38" xfId="14" applyFont="1" applyBorder="1" applyAlignment="1" applyProtection="1">
      <alignment horizontal="center" vertical="center"/>
      <protection locked="0"/>
    </xf>
    <xf numFmtId="0" fontId="72" fillId="15" borderId="38" xfId="14" applyFont="1" applyFill="1" applyBorder="1" applyAlignment="1" applyProtection="1">
      <alignment horizontal="center" vertical="center"/>
      <protection locked="0"/>
    </xf>
    <xf numFmtId="0" fontId="72" fillId="15" borderId="39" xfId="14" applyFont="1" applyFill="1" applyBorder="1" applyAlignment="1" applyProtection="1">
      <alignment horizontal="center" vertical="center"/>
      <protection locked="0"/>
    </xf>
    <xf numFmtId="0" fontId="84" fillId="15" borderId="79" xfId="14" applyFont="1" applyFill="1" applyBorder="1" applyAlignment="1" applyProtection="1">
      <alignment horizontal="center" vertical="center"/>
      <protection locked="0"/>
    </xf>
    <xf numFmtId="0" fontId="84" fillId="15" borderId="36" xfId="14" applyFont="1" applyFill="1" applyBorder="1" applyAlignment="1">
      <alignment horizontal="center" vertical="center"/>
    </xf>
    <xf numFmtId="0" fontId="84" fillId="15" borderId="115" xfId="14" applyFont="1" applyFill="1" applyBorder="1" applyAlignment="1">
      <alignment horizontal="center" vertical="center"/>
    </xf>
    <xf numFmtId="0" fontId="72" fillId="15" borderId="15" xfId="14" applyFont="1" applyFill="1" applyBorder="1" applyAlignment="1" applyProtection="1">
      <alignment horizontal="center" vertical="center"/>
      <protection locked="0"/>
    </xf>
    <xf numFmtId="0" fontId="72" fillId="15" borderId="15" xfId="14" applyFont="1" applyFill="1" applyBorder="1" applyAlignment="1">
      <alignment horizontal="center" vertical="center"/>
    </xf>
    <xf numFmtId="0" fontId="72" fillId="15" borderId="31" xfId="14" applyFont="1" applyFill="1" applyBorder="1" applyAlignment="1">
      <alignment horizontal="center" vertical="center"/>
    </xf>
    <xf numFmtId="0" fontId="56" fillId="15" borderId="91" xfId="14" applyFont="1" applyFill="1" applyBorder="1" applyAlignment="1" applyProtection="1">
      <alignment horizontal="center" vertical="center"/>
      <protection locked="0"/>
    </xf>
    <xf numFmtId="0" fontId="3" fillId="0" borderId="43" xfId="14" applyBorder="1" applyAlignment="1">
      <alignment horizontal="center" vertical="center"/>
    </xf>
    <xf numFmtId="0" fontId="3" fillId="0" borderId="92" xfId="14" applyBorder="1" applyAlignment="1">
      <alignment horizontal="center" vertical="center"/>
    </xf>
    <xf numFmtId="0" fontId="96" fillId="0" borderId="43" xfId="17" applyFont="1" applyBorder="1" applyAlignment="1" applyProtection="1">
      <alignment horizontal="left" vertical="center"/>
      <protection locked="0"/>
    </xf>
    <xf numFmtId="0" fontId="96" fillId="0" borderId="17" xfId="17" applyFont="1" applyBorder="1" applyAlignment="1" applyProtection="1">
      <alignment horizontal="left" vertical="center"/>
      <protection locked="0"/>
    </xf>
    <xf numFmtId="0" fontId="106" fillId="0" borderId="43" xfId="17" applyFont="1" applyBorder="1" applyAlignment="1" applyProtection="1">
      <alignment horizontal="left" vertical="center" wrapText="1"/>
      <protection locked="0"/>
    </xf>
    <xf numFmtId="0" fontId="106" fillId="0" borderId="17" xfId="17" applyFont="1" applyBorder="1" applyAlignment="1" applyProtection="1">
      <alignment horizontal="left" vertical="center" wrapText="1"/>
      <protection locked="0"/>
    </xf>
    <xf numFmtId="0" fontId="97" fillId="0" borderId="44" xfId="17" applyFont="1" applyBorder="1" applyAlignment="1" applyProtection="1">
      <alignment horizontal="left" vertical="center"/>
      <protection locked="0"/>
    </xf>
    <xf numFmtId="0" fontId="97" fillId="0" borderId="34" xfId="17" applyFont="1" applyBorder="1" applyAlignment="1" applyProtection="1">
      <alignment horizontal="left" vertical="center"/>
      <protection locked="0"/>
    </xf>
    <xf numFmtId="0" fontId="97" fillId="0" borderId="51" xfId="17" applyFont="1" applyBorder="1" applyAlignment="1" applyProtection="1">
      <alignment horizontal="left" vertical="center"/>
      <protection locked="0"/>
    </xf>
    <xf numFmtId="0" fontId="97" fillId="0" borderId="79" xfId="17" applyFont="1" applyBorder="1" applyAlignment="1" applyProtection="1">
      <alignment horizontal="left" vertical="center"/>
      <protection locked="0"/>
    </xf>
    <xf numFmtId="0" fontId="97" fillId="0" borderId="36" xfId="17" applyFont="1" applyBorder="1" applyAlignment="1" applyProtection="1">
      <alignment horizontal="left" vertical="center"/>
      <protection locked="0"/>
    </xf>
    <xf numFmtId="0" fontId="97" fillId="0" borderId="115" xfId="17" applyFont="1" applyBorder="1" applyAlignment="1" applyProtection="1">
      <alignment horizontal="left" vertical="center"/>
      <protection locked="0"/>
    </xf>
    <xf numFmtId="0" fontId="96" fillId="0" borderId="211" xfId="17" applyFont="1" applyBorder="1" applyAlignment="1" applyProtection="1">
      <alignment horizontal="left" vertical="center" wrapText="1"/>
      <protection locked="0"/>
    </xf>
    <xf numFmtId="0" fontId="96" fillId="0" borderId="212" xfId="17" applyFont="1" applyBorder="1" applyAlignment="1" applyProtection="1">
      <alignment horizontal="left" vertical="center" wrapText="1"/>
      <protection locked="0"/>
    </xf>
    <xf numFmtId="0" fontId="96" fillId="0" borderId="212" xfId="17" applyFont="1" applyBorder="1" applyAlignment="1" applyProtection="1">
      <alignment horizontal="left" vertical="center"/>
      <protection locked="0"/>
    </xf>
    <xf numFmtId="0" fontId="96" fillId="0" borderId="211" xfId="17" applyFont="1" applyBorder="1" applyAlignment="1" applyProtection="1">
      <alignment horizontal="left" vertical="center"/>
      <protection locked="0"/>
    </xf>
    <xf numFmtId="0" fontId="96" fillId="0" borderId="214" xfId="17" applyFont="1" applyBorder="1" applyAlignment="1" applyProtection="1">
      <alignment horizontal="left" vertical="center"/>
      <protection locked="0"/>
    </xf>
    <xf numFmtId="0" fontId="96" fillId="0" borderId="200" xfId="17" applyFont="1" applyBorder="1" applyAlignment="1" applyProtection="1">
      <alignment horizontal="left" vertical="center"/>
      <protection locked="0"/>
    </xf>
    <xf numFmtId="0" fontId="96" fillId="0" borderId="196" xfId="17" applyFont="1" applyBorder="1" applyAlignment="1" applyProtection="1">
      <alignment horizontal="left" vertical="center"/>
      <protection locked="0"/>
    </xf>
    <xf numFmtId="0" fontId="96" fillId="0" borderId="218" xfId="17" applyFont="1" applyBorder="1" applyAlignment="1" applyProtection="1">
      <alignment horizontal="left" vertical="center"/>
      <protection locked="0"/>
    </xf>
    <xf numFmtId="0" fontId="96" fillId="0" borderId="0" xfId="17" applyFont="1" applyAlignment="1" applyProtection="1">
      <alignment horizontal="center" vertical="center"/>
      <protection locked="0"/>
    </xf>
    <xf numFmtId="0" fontId="96" fillId="0" borderId="79" xfId="17" applyFont="1" applyBorder="1" applyAlignment="1" applyProtection="1">
      <alignment horizontal="center" vertical="center"/>
      <protection locked="0"/>
    </xf>
    <xf numFmtId="0" fontId="96" fillId="0" borderId="36" xfId="17" applyFont="1" applyBorder="1" applyAlignment="1" applyProtection="1">
      <alignment horizontal="center" vertical="center"/>
      <protection locked="0"/>
    </xf>
    <xf numFmtId="0" fontId="96" fillId="0" borderId="115" xfId="17" applyFont="1" applyBorder="1" applyAlignment="1" applyProtection="1">
      <alignment horizontal="center" vertical="center"/>
      <protection locked="0"/>
    </xf>
    <xf numFmtId="0" fontId="96" fillId="0" borderId="91" xfId="17" applyFont="1" applyBorder="1" applyAlignment="1" applyProtection="1">
      <alignment horizontal="left" vertical="center"/>
      <protection locked="0"/>
    </xf>
    <xf numFmtId="191" fontId="96" fillId="0" borderId="117" xfId="17" applyNumberFormat="1" applyFont="1" applyFill="1" applyBorder="1" applyAlignment="1" applyProtection="1">
      <alignment horizontal="center" vertical="center" wrapText="1"/>
    </xf>
    <xf numFmtId="191" fontId="96" fillId="0" borderId="71" xfId="17" applyNumberFormat="1" applyFont="1" applyFill="1" applyBorder="1" applyAlignment="1" applyProtection="1">
      <alignment horizontal="center" vertical="center"/>
    </xf>
    <xf numFmtId="0" fontId="96" fillId="0" borderId="139" xfId="17" applyFont="1" applyBorder="1" applyAlignment="1" applyProtection="1">
      <alignment horizontal="left" vertical="center" wrapText="1"/>
      <protection locked="0"/>
    </xf>
    <xf numFmtId="0" fontId="96" fillId="0" borderId="198" xfId="17" applyFont="1" applyBorder="1" applyAlignment="1" applyProtection="1">
      <alignment horizontal="left" vertical="center" wrapText="1"/>
      <protection locked="0"/>
    </xf>
    <xf numFmtId="182" fontId="10" fillId="3" borderId="6" xfId="0" applyNumberFormat="1" applyFont="1" applyFill="1" applyBorder="1" applyAlignment="1" applyProtection="1">
      <alignment horizontal="center" vertical="center" shrinkToFit="1"/>
      <protection locked="0"/>
    </xf>
    <xf numFmtId="182" fontId="10" fillId="3" borderId="0" xfId="0" applyNumberFormat="1" applyFont="1" applyFill="1" applyBorder="1" applyAlignment="1" applyProtection="1">
      <alignment horizontal="center" vertical="center" shrinkToFit="1"/>
      <protection locked="0"/>
    </xf>
    <xf numFmtId="182" fontId="10" fillId="3" borderId="7" xfId="0" applyNumberFormat="1" applyFont="1" applyFill="1" applyBorder="1" applyAlignment="1" applyProtection="1">
      <alignment horizontal="center" vertical="center" shrinkToFit="1"/>
      <protection locked="0"/>
    </xf>
    <xf numFmtId="182" fontId="10" fillId="3" borderId="50" xfId="0" applyNumberFormat="1" applyFont="1" applyFill="1" applyBorder="1" applyAlignment="1" applyProtection="1">
      <alignment horizontal="center" vertical="center" shrinkToFit="1"/>
      <protection locked="0"/>
    </xf>
    <xf numFmtId="182" fontId="10" fillId="3" borderId="16" xfId="0" applyNumberFormat="1" applyFont="1" applyFill="1" applyBorder="1" applyAlignment="1" applyProtection="1">
      <alignment horizontal="center" vertical="center" shrinkToFit="1"/>
      <protection locked="0"/>
    </xf>
    <xf numFmtId="182" fontId="10" fillId="3" borderId="22" xfId="0" applyNumberFormat="1" applyFont="1" applyFill="1" applyBorder="1" applyAlignment="1" applyProtection="1">
      <alignment horizontal="center" vertical="center" shrinkToFit="1"/>
      <protection locked="0"/>
    </xf>
    <xf numFmtId="49" fontId="10" fillId="3" borderId="46" xfId="0" applyNumberFormat="1" applyFont="1" applyFill="1" applyBorder="1" applyAlignment="1" applyProtection="1">
      <alignment horizontal="center" vertical="center" shrinkToFit="1"/>
      <protection locked="0"/>
    </xf>
    <xf numFmtId="49" fontId="10" fillId="3" borderId="0" xfId="0" applyNumberFormat="1" applyFont="1" applyFill="1" applyBorder="1" applyAlignment="1" applyProtection="1">
      <alignment horizontal="center" vertical="center" shrinkToFit="1"/>
      <protection locked="0"/>
    </xf>
    <xf numFmtId="49" fontId="10" fillId="3" borderId="9" xfId="0" applyNumberFormat="1" applyFont="1" applyFill="1" applyBorder="1" applyAlignment="1" applyProtection="1">
      <alignment horizontal="center" vertical="center" shrinkToFit="1"/>
      <protection locked="0"/>
    </xf>
    <xf numFmtId="0" fontId="10" fillId="3" borderId="6" xfId="0" applyNumberFormat="1" applyFont="1" applyFill="1" applyBorder="1" applyAlignment="1" applyProtection="1">
      <alignment horizontal="center" vertical="center" shrinkToFit="1"/>
      <protection locked="0"/>
    </xf>
    <xf numFmtId="0" fontId="0" fillId="0" borderId="0" xfId="0" applyNumberFormat="1" applyBorder="1" applyAlignment="1">
      <alignment horizontal="center" vertical="center" shrinkToFit="1"/>
    </xf>
    <xf numFmtId="0" fontId="10" fillId="3" borderId="0" xfId="0" applyNumberFormat="1" applyFont="1" applyFill="1" applyBorder="1" applyAlignment="1" applyProtection="1">
      <alignment horizontal="center" vertical="center" shrinkToFit="1"/>
      <protection locked="0"/>
    </xf>
    <xf numFmtId="0" fontId="10" fillId="3" borderId="50" xfId="0" applyNumberFormat="1" applyFont="1" applyFill="1" applyBorder="1" applyAlignment="1" applyProtection="1">
      <alignment horizontal="center" vertical="center" shrinkToFit="1"/>
      <protection locked="0"/>
    </xf>
    <xf numFmtId="0" fontId="0" fillId="0" borderId="16" xfId="0" applyNumberFormat="1" applyBorder="1" applyAlignment="1">
      <alignment horizontal="center" vertical="center" shrinkToFit="1"/>
    </xf>
    <xf numFmtId="0" fontId="10" fillId="3" borderId="16" xfId="0" applyNumberFormat="1" applyFont="1" applyFill="1" applyBorder="1" applyAlignment="1" applyProtection="1">
      <alignment horizontal="center" vertical="center" shrinkToFit="1"/>
      <protection locked="0"/>
    </xf>
    <xf numFmtId="0" fontId="0" fillId="0" borderId="0" xfId="0" applyNumberFormat="1" applyAlignment="1">
      <alignment horizontal="center" vertical="center" shrinkToFit="1"/>
    </xf>
    <xf numFmtId="49" fontId="10" fillId="3" borderId="6" xfId="0" applyNumberFormat="1" applyFont="1" applyFill="1" applyBorder="1" applyAlignment="1" applyProtection="1">
      <alignment horizontal="center" vertical="center" shrinkToFit="1"/>
      <protection locked="0"/>
    </xf>
    <xf numFmtId="49" fontId="10" fillId="3" borderId="47" xfId="0" applyNumberFormat="1" applyFont="1" applyFill="1" applyBorder="1" applyAlignment="1" applyProtection="1">
      <alignment horizontal="center" vertical="center" shrinkToFit="1"/>
      <protection locked="0"/>
    </xf>
    <xf numFmtId="49" fontId="10" fillId="3" borderId="16" xfId="0" applyNumberFormat="1" applyFont="1" applyFill="1" applyBorder="1" applyAlignment="1" applyProtection="1">
      <alignment horizontal="center" vertical="center" shrinkToFit="1"/>
      <protection locked="0"/>
    </xf>
    <xf numFmtId="49" fontId="10" fillId="3" borderId="48" xfId="0" applyNumberFormat="1" applyFont="1" applyFill="1" applyBorder="1" applyAlignment="1" applyProtection="1">
      <alignment horizontal="center" vertical="center" shrinkToFit="1"/>
      <protection locked="0"/>
    </xf>
    <xf numFmtId="0" fontId="10" fillId="0" borderId="63" xfId="0" applyFont="1" applyBorder="1" applyAlignment="1" applyProtection="1">
      <alignment horizontal="distributed" vertical="center"/>
    </xf>
    <xf numFmtId="0" fontId="10" fillId="0" borderId="15" xfId="0" applyFont="1" applyBorder="1" applyAlignment="1" applyProtection="1">
      <alignment horizontal="distributed" vertical="center"/>
    </xf>
    <xf numFmtId="0" fontId="8" fillId="3" borderId="91" xfId="0" applyFont="1" applyFill="1" applyBorder="1" applyAlignment="1" applyProtection="1">
      <alignment vertical="center" shrinkToFit="1"/>
      <protection locked="0"/>
    </xf>
    <xf numFmtId="0" fontId="8" fillId="3" borderId="43" xfId="0" applyFont="1" applyFill="1" applyBorder="1" applyAlignment="1" applyProtection="1">
      <alignment vertical="center" shrinkToFit="1"/>
      <protection locked="0"/>
    </xf>
    <xf numFmtId="0" fontId="8" fillId="3" borderId="92" xfId="0" applyFont="1" applyFill="1" applyBorder="1" applyAlignment="1" applyProtection="1">
      <alignment vertical="center" shrinkToFit="1"/>
      <protection locked="0"/>
    </xf>
    <xf numFmtId="0" fontId="10" fillId="0" borderId="40" xfId="0" applyFont="1" applyBorder="1" applyAlignment="1" applyProtection="1">
      <alignment horizontal="distributed" vertical="center"/>
    </xf>
    <xf numFmtId="0" fontId="10" fillId="0" borderId="41" xfId="0" applyFont="1" applyBorder="1" applyAlignment="1" applyProtection="1">
      <alignment horizontal="distributed" vertical="center"/>
    </xf>
    <xf numFmtId="0" fontId="8" fillId="3" borderId="41" xfId="0" applyFont="1" applyFill="1" applyBorder="1" applyAlignment="1" applyProtection="1">
      <alignment vertical="center" shrinkToFit="1"/>
      <protection locked="0"/>
    </xf>
    <xf numFmtId="0" fontId="8" fillId="3" borderId="42" xfId="0" applyFont="1" applyFill="1" applyBorder="1" applyAlignment="1" applyProtection="1">
      <alignment vertical="center" shrinkToFit="1"/>
      <protection locked="0"/>
    </xf>
    <xf numFmtId="0" fontId="25" fillId="3" borderId="0" xfId="0" applyFont="1" applyFill="1" applyAlignment="1" applyProtection="1">
      <alignment horizontal="center" vertical="center"/>
      <protection locked="0"/>
    </xf>
    <xf numFmtId="0" fontId="8" fillId="3" borderId="1" xfId="0" applyFont="1" applyFill="1" applyBorder="1" applyAlignment="1" applyProtection="1">
      <alignment horizontal="right" vertical="center" shrinkToFit="1"/>
      <protection locked="0"/>
    </xf>
    <xf numFmtId="58" fontId="8" fillId="3" borderId="16" xfId="0" applyNumberFormat="1" applyFont="1" applyFill="1" applyBorder="1" applyAlignment="1" applyProtection="1">
      <alignment horizontal="right" vertical="center"/>
      <protection locked="0"/>
    </xf>
    <xf numFmtId="0" fontId="10" fillId="0" borderId="37" xfId="0" applyFont="1" applyBorder="1" applyAlignment="1" applyProtection="1">
      <alignment horizontal="distributed" vertical="center"/>
    </xf>
    <xf numFmtId="0" fontId="10" fillId="0" borderId="38" xfId="0" applyFont="1" applyBorder="1" applyAlignment="1" applyProtection="1">
      <alignment horizontal="distributed" vertical="center"/>
    </xf>
    <xf numFmtId="0" fontId="8" fillId="3" borderId="70" xfId="0" applyFont="1" applyFill="1" applyBorder="1" applyAlignment="1" applyProtection="1">
      <alignment vertical="center" shrinkToFit="1"/>
      <protection locked="0"/>
    </xf>
    <xf numFmtId="0" fontId="8" fillId="3" borderId="68" xfId="0" applyFont="1" applyFill="1" applyBorder="1" applyAlignment="1" applyProtection="1">
      <alignment vertical="center" shrinkToFit="1"/>
      <protection locked="0"/>
    </xf>
    <xf numFmtId="0" fontId="8" fillId="3" borderId="71" xfId="0" applyFont="1" applyFill="1" applyBorder="1" applyAlignment="1" applyProtection="1">
      <alignment vertical="center" shrinkToFit="1"/>
      <protection locked="0"/>
    </xf>
    <xf numFmtId="0" fontId="8" fillId="0" borderId="44"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45" xfId="0" applyFont="1" applyBorder="1" applyAlignment="1" applyProtection="1">
      <alignment horizontal="center" vertical="center" wrapText="1"/>
    </xf>
    <xf numFmtId="0" fontId="8" fillId="0" borderId="64"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49" xfId="0" applyFont="1" applyBorder="1" applyAlignment="1" applyProtection="1">
      <alignment horizontal="left" vertical="center" wrapText="1"/>
    </xf>
    <xf numFmtId="0" fontId="8" fillId="0" borderId="34" xfId="0" applyFont="1" applyBorder="1" applyAlignment="1" applyProtection="1">
      <alignment horizontal="left" vertical="center" wrapText="1"/>
    </xf>
    <xf numFmtId="0" fontId="8" fillId="0" borderId="5" xfId="0" applyFont="1" applyBorder="1" applyAlignment="1" applyProtection="1">
      <alignment horizontal="left" vertical="center" wrapText="1"/>
    </xf>
    <xf numFmtId="0" fontId="8" fillId="0" borderId="1" xfId="0" applyFont="1" applyBorder="1" applyAlignment="1" applyProtection="1">
      <alignment horizontal="left" vertical="center" wrapText="1"/>
    </xf>
    <xf numFmtId="0" fontId="8" fillId="0" borderId="32" xfId="0" applyFont="1" applyBorder="1" applyAlignment="1" applyProtection="1">
      <alignment horizontal="center" vertical="center" wrapText="1"/>
    </xf>
    <xf numFmtId="0" fontId="8" fillId="0" borderId="26" xfId="0" applyFont="1" applyBorder="1" applyAlignment="1" applyProtection="1">
      <alignment horizontal="center" vertical="center" wrapText="1"/>
    </xf>
    <xf numFmtId="0" fontId="8" fillId="0" borderId="27" xfId="0" applyFont="1" applyBorder="1" applyAlignment="1" applyProtection="1">
      <alignment horizontal="center" vertical="center" wrapText="1"/>
    </xf>
    <xf numFmtId="0" fontId="8" fillId="0" borderId="65" xfId="0" applyFont="1" applyBorder="1" applyAlignment="1" applyProtection="1">
      <alignment horizontal="center" vertical="center" wrapText="1"/>
    </xf>
    <xf numFmtId="0" fontId="8" fillId="0" borderId="66" xfId="0" applyFont="1" applyBorder="1" applyAlignment="1" applyProtection="1">
      <alignment horizontal="center" vertical="center" wrapText="1"/>
    </xf>
    <xf numFmtId="0" fontId="11" fillId="0" borderId="2" xfId="0" applyFont="1" applyBorder="1" applyAlignment="1" applyProtection="1">
      <alignment horizontal="center" vertical="center" wrapText="1"/>
    </xf>
    <xf numFmtId="0" fontId="11" fillId="0" borderId="4" xfId="0" applyFont="1" applyBorder="1" applyAlignment="1" applyProtection="1">
      <alignment horizontal="center" vertical="center" wrapText="1"/>
    </xf>
    <xf numFmtId="0" fontId="11" fillId="0" borderId="67" xfId="0" applyFont="1" applyBorder="1" applyAlignment="1" applyProtection="1">
      <alignment horizontal="center" vertical="center" wrapText="1"/>
    </xf>
    <xf numFmtId="0" fontId="8" fillId="4" borderId="55" xfId="0" applyFont="1" applyFill="1" applyBorder="1" applyAlignment="1" applyProtection="1">
      <alignment horizontal="center" vertical="center" wrapText="1"/>
      <protection locked="0"/>
    </xf>
    <xf numFmtId="0" fontId="8" fillId="4" borderId="56" xfId="0" applyFont="1" applyFill="1" applyBorder="1" applyAlignment="1" applyProtection="1">
      <alignment horizontal="center" vertical="center" wrapText="1"/>
      <protection locked="0"/>
    </xf>
    <xf numFmtId="0" fontId="8" fillId="4" borderId="57" xfId="0" applyFont="1" applyFill="1" applyBorder="1" applyAlignment="1" applyProtection="1">
      <alignment horizontal="center" vertical="center" wrapText="1"/>
      <protection locked="0"/>
    </xf>
    <xf numFmtId="0" fontId="8" fillId="3" borderId="58" xfId="0" applyFont="1" applyFill="1" applyBorder="1" applyAlignment="1" applyProtection="1">
      <alignment horizontal="center" vertical="center"/>
      <protection locked="0"/>
    </xf>
    <xf numFmtId="0" fontId="8" fillId="3" borderId="56" xfId="0" applyFont="1" applyFill="1" applyBorder="1" applyAlignment="1" applyProtection="1">
      <alignment horizontal="center" vertical="center"/>
      <protection locked="0"/>
    </xf>
    <xf numFmtId="0" fontId="8" fillId="4" borderId="58" xfId="0" applyFont="1" applyFill="1" applyBorder="1" applyAlignment="1" applyProtection="1">
      <alignment horizontal="center" vertical="center" wrapText="1"/>
      <protection locked="0"/>
    </xf>
    <xf numFmtId="0" fontId="22" fillId="3" borderId="56" xfId="0" applyFont="1" applyFill="1" applyBorder="1" applyAlignment="1" applyProtection="1">
      <alignment horizontal="center" vertical="center"/>
      <protection locked="0"/>
    </xf>
    <xf numFmtId="0" fontId="8" fillId="4" borderId="59" xfId="0" applyFont="1" applyFill="1" applyBorder="1" applyAlignment="1" applyProtection="1">
      <alignment horizontal="center" vertical="center" wrapText="1"/>
      <protection locked="0"/>
    </xf>
    <xf numFmtId="0" fontId="8" fillId="2" borderId="60" xfId="0" applyFont="1" applyFill="1" applyBorder="1" applyAlignment="1" applyProtection="1">
      <alignment horizontal="center" vertical="center"/>
    </xf>
    <xf numFmtId="0" fontId="8" fillId="2" borderId="61" xfId="0" applyFont="1" applyFill="1" applyBorder="1" applyAlignment="1" applyProtection="1">
      <alignment horizontal="center" vertical="center"/>
    </xf>
    <xf numFmtId="0" fontId="11" fillId="0" borderId="37" xfId="0" applyFont="1" applyBorder="1" applyAlignment="1" applyProtection="1">
      <alignment horizontal="center" vertical="center"/>
    </xf>
    <xf numFmtId="0" fontId="11" fillId="0" borderId="38" xfId="0" applyFont="1" applyBorder="1" applyAlignment="1" applyProtection="1">
      <alignment horizontal="center" vertical="center"/>
    </xf>
    <xf numFmtId="0" fontId="11" fillId="0" borderId="39" xfId="0" applyFont="1" applyBorder="1" applyAlignment="1" applyProtection="1">
      <alignment horizontal="center" vertical="center"/>
    </xf>
    <xf numFmtId="0" fontId="11" fillId="0" borderId="68" xfId="0" applyFont="1" applyBorder="1" applyAlignment="1" applyProtection="1">
      <alignment horizontal="center" vertical="center"/>
    </xf>
    <xf numFmtId="0" fontId="11" fillId="0" borderId="71" xfId="0" applyFont="1" applyBorder="1" applyAlignment="1" applyProtection="1">
      <alignment horizontal="center" vertical="center"/>
    </xf>
    <xf numFmtId="0" fontId="8" fillId="4" borderId="63" xfId="0" applyFont="1" applyFill="1" applyBorder="1" applyAlignment="1" applyProtection="1">
      <alignment horizontal="center" vertical="center"/>
      <protection locked="0"/>
    </xf>
    <xf numFmtId="0" fontId="8" fillId="4" borderId="15" xfId="0" applyFont="1" applyFill="1" applyBorder="1" applyAlignment="1" applyProtection="1">
      <alignment horizontal="center" vertical="center"/>
      <protection locked="0"/>
    </xf>
    <xf numFmtId="0" fontId="8" fillId="4" borderId="31" xfId="0" applyFont="1" applyFill="1" applyBorder="1" applyAlignment="1" applyProtection="1">
      <alignment horizontal="center" vertical="center"/>
      <protection locked="0"/>
    </xf>
    <xf numFmtId="0" fontId="8" fillId="4" borderId="86" xfId="0" applyFont="1" applyFill="1" applyBorder="1" applyAlignment="1" applyProtection="1">
      <alignment horizontal="center" vertical="center"/>
      <protection locked="0"/>
    </xf>
    <xf numFmtId="0" fontId="8" fillId="4" borderId="72" xfId="0" applyFont="1" applyFill="1" applyBorder="1" applyAlignment="1" applyProtection="1">
      <alignment horizontal="center" vertical="center"/>
      <protection locked="0"/>
    </xf>
    <xf numFmtId="0" fontId="8" fillId="4" borderId="74" xfId="0" applyFont="1" applyFill="1" applyBorder="1" applyAlignment="1" applyProtection="1">
      <alignment horizontal="center" vertical="center"/>
      <protection locked="0"/>
    </xf>
    <xf numFmtId="0" fontId="8" fillId="4" borderId="40" xfId="0" applyFont="1" applyFill="1" applyBorder="1" applyAlignment="1" applyProtection="1">
      <alignment horizontal="center" vertical="center"/>
      <protection locked="0"/>
    </xf>
    <xf numFmtId="0" fontId="8" fillId="4" borderId="41" xfId="0" applyFont="1" applyFill="1" applyBorder="1" applyAlignment="1" applyProtection="1">
      <alignment horizontal="center" vertical="center"/>
      <protection locked="0"/>
    </xf>
    <xf numFmtId="0" fontId="8" fillId="4" borderId="42" xfId="0" applyFont="1" applyFill="1" applyBorder="1" applyAlignment="1" applyProtection="1">
      <alignment horizontal="center" vertical="center"/>
      <protection locked="0"/>
    </xf>
    <xf numFmtId="0" fontId="10" fillId="4" borderId="43" xfId="0" applyFont="1" applyFill="1" applyBorder="1" applyAlignment="1" applyProtection="1">
      <alignment horizontal="center" vertical="center"/>
      <protection locked="0"/>
    </xf>
    <xf numFmtId="0" fontId="10" fillId="4" borderId="17" xfId="0" applyFont="1" applyFill="1" applyBorder="1" applyAlignment="1" applyProtection="1">
      <alignment horizontal="center" vertical="center"/>
      <protection locked="0"/>
    </xf>
    <xf numFmtId="0" fontId="11" fillId="0" borderId="1" xfId="0" applyFont="1" applyBorder="1" applyAlignment="1" applyProtection="1">
      <alignment horizontal="left" vertical="center" wrapText="1"/>
    </xf>
    <xf numFmtId="0" fontId="11" fillId="0" borderId="8" xfId="0" applyFont="1" applyBorder="1" applyAlignment="1" applyProtection="1">
      <alignment horizontal="left" vertical="center" wrapText="1"/>
    </xf>
    <xf numFmtId="0" fontId="10" fillId="4" borderId="55" xfId="0" applyFont="1" applyFill="1" applyBorder="1" applyAlignment="1" applyProtection="1">
      <alignment horizontal="center" vertical="center"/>
      <protection locked="0"/>
    </xf>
    <xf numFmtId="0" fontId="10" fillId="4" borderId="57" xfId="0" applyFont="1" applyFill="1" applyBorder="1" applyAlignment="1" applyProtection="1">
      <alignment horizontal="center" vertical="center"/>
      <protection locked="0"/>
    </xf>
    <xf numFmtId="0" fontId="11" fillId="0" borderId="56" xfId="0" applyFont="1" applyBorder="1" applyAlignment="1" applyProtection="1">
      <alignment horizontal="left" vertical="center"/>
    </xf>
    <xf numFmtId="0" fontId="11" fillId="0" borderId="90" xfId="0" applyFont="1" applyBorder="1" applyAlignment="1" applyProtection="1">
      <alignment horizontal="left" vertical="center"/>
    </xf>
    <xf numFmtId="0" fontId="11" fillId="0" borderId="1" xfId="0" applyFont="1" applyBorder="1" applyAlignment="1" applyProtection="1">
      <alignment horizontal="right" vertical="center" shrinkToFit="1"/>
    </xf>
    <xf numFmtId="0" fontId="11" fillId="3" borderId="1" xfId="0" applyFont="1" applyFill="1" applyBorder="1" applyAlignment="1" applyProtection="1">
      <alignment horizontal="center" vertical="center"/>
      <protection locked="0"/>
    </xf>
    <xf numFmtId="0" fontId="11" fillId="0" borderId="1" xfId="0" applyFont="1" applyBorder="1" applyAlignment="1" applyProtection="1">
      <alignment horizontal="left" vertical="center"/>
    </xf>
    <xf numFmtId="0" fontId="11" fillId="0" borderId="8" xfId="0" applyFont="1" applyBorder="1" applyAlignment="1" applyProtection="1">
      <alignment horizontal="left" vertical="center"/>
    </xf>
    <xf numFmtId="0" fontId="11" fillId="0" borderId="2" xfId="0" applyFont="1" applyBorder="1" applyAlignment="1" applyProtection="1">
      <alignment horizontal="left" vertical="center" wrapText="1"/>
    </xf>
    <xf numFmtId="0" fontId="11" fillId="0" borderId="4" xfId="0" applyFont="1" applyBorder="1" applyAlignment="1" applyProtection="1">
      <alignment horizontal="left" vertical="center" wrapText="1"/>
    </xf>
    <xf numFmtId="0" fontId="0" fillId="0" borderId="4" xfId="0" applyFont="1" applyBorder="1" applyAlignment="1" applyProtection="1">
      <alignment vertical="center" wrapText="1"/>
    </xf>
    <xf numFmtId="0" fontId="0" fillId="0" borderId="11" xfId="0" applyFont="1" applyBorder="1" applyAlignment="1" applyProtection="1">
      <alignment vertical="center" wrapText="1"/>
    </xf>
    <xf numFmtId="0" fontId="10" fillId="4" borderId="105" xfId="0" applyFont="1" applyFill="1" applyBorder="1" applyAlignment="1" applyProtection="1">
      <alignment horizontal="center" vertical="center"/>
      <protection locked="0"/>
    </xf>
    <xf numFmtId="0" fontId="10" fillId="4" borderId="3" xfId="0" applyFont="1" applyFill="1" applyBorder="1" applyAlignment="1" applyProtection="1">
      <alignment horizontal="center" vertical="center"/>
      <protection locked="0"/>
    </xf>
    <xf numFmtId="0" fontId="0" fillId="0" borderId="64" xfId="0" applyFont="1" applyBorder="1" applyAlignment="1" applyProtection="1">
      <alignment horizontal="center" vertical="center"/>
      <protection locked="0"/>
    </xf>
    <xf numFmtId="0" fontId="0" fillId="0" borderId="10" xfId="0" applyFont="1" applyBorder="1" applyAlignment="1" applyProtection="1">
      <alignment horizontal="center" vertical="center"/>
      <protection locked="0"/>
    </xf>
    <xf numFmtId="0" fontId="10" fillId="0" borderId="2" xfId="0" applyFont="1" applyBorder="1" applyAlignment="1" applyProtection="1">
      <alignment horizontal="right" vertical="center"/>
    </xf>
    <xf numFmtId="0" fontId="10" fillId="0" borderId="4" xfId="0" applyFont="1" applyBorder="1" applyAlignment="1" applyProtection="1">
      <alignment horizontal="right" vertical="center"/>
    </xf>
    <xf numFmtId="0" fontId="10" fillId="0" borderId="3" xfId="0" applyFont="1" applyBorder="1" applyAlignment="1" applyProtection="1">
      <alignment horizontal="right" vertical="center"/>
    </xf>
    <xf numFmtId="0" fontId="10" fillId="0" borderId="1" xfId="0" applyFont="1" applyBorder="1" applyAlignment="1" applyProtection="1">
      <alignment horizontal="distributed" vertical="center"/>
    </xf>
    <xf numFmtId="0" fontId="8" fillId="3" borderId="1" xfId="0" applyFont="1" applyFill="1" applyBorder="1" applyAlignment="1" applyProtection="1">
      <alignment horizontal="center" vertical="center" shrinkToFit="1"/>
      <protection locked="0"/>
    </xf>
    <xf numFmtId="0" fontId="10" fillId="0" borderId="43" xfId="0" applyFont="1" applyBorder="1" applyAlignment="1" applyProtection="1">
      <alignment horizontal="distributed" vertical="center"/>
    </xf>
    <xf numFmtId="0" fontId="8" fillId="3" borderId="43" xfId="0" applyFont="1" applyFill="1" applyBorder="1" applyAlignment="1" applyProtection="1">
      <alignment horizontal="center" vertical="center" shrinkToFit="1"/>
      <protection locked="0"/>
    </xf>
    <xf numFmtId="0" fontId="10" fillId="0" borderId="44" xfId="0" applyFont="1" applyBorder="1" applyAlignment="1" applyProtection="1">
      <alignment horizontal="center" vertical="center" wrapText="1"/>
    </xf>
    <xf numFmtId="0" fontId="10" fillId="0" borderId="34" xfId="0" applyFont="1" applyBorder="1" applyAlignment="1" applyProtection="1">
      <alignment horizontal="center" vertical="center" wrapText="1"/>
    </xf>
    <xf numFmtId="0" fontId="10" fillId="0" borderId="45" xfId="0" applyFont="1" applyBorder="1" applyAlignment="1" applyProtection="1">
      <alignment horizontal="center" vertical="center" wrapText="1"/>
    </xf>
    <xf numFmtId="0" fontId="10" fillId="0" borderId="47" xfId="0" applyFont="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10" fillId="0" borderId="48" xfId="0" applyFont="1" applyBorder="1" applyAlignment="1" applyProtection="1">
      <alignment horizontal="center" vertical="center" wrapText="1"/>
    </xf>
    <xf numFmtId="0" fontId="10" fillId="0" borderId="49" xfId="0" applyFont="1" applyBorder="1" applyAlignment="1" applyProtection="1">
      <alignment horizontal="right" vertical="center"/>
    </xf>
    <xf numFmtId="0" fontId="10" fillId="0" borderId="34" xfId="0" applyFont="1" applyBorder="1" applyAlignment="1" applyProtection="1">
      <alignment horizontal="right" vertical="center"/>
    </xf>
    <xf numFmtId="0" fontId="10" fillId="0" borderId="51" xfId="0" applyFont="1" applyBorder="1" applyAlignment="1" applyProtection="1">
      <alignment horizontal="right" vertical="center"/>
    </xf>
    <xf numFmtId="0" fontId="10" fillId="3" borderId="50" xfId="0" applyFont="1" applyFill="1" applyBorder="1" applyAlignment="1" applyProtection="1">
      <alignment horizontal="right" vertical="center"/>
      <protection locked="0"/>
    </xf>
    <xf numFmtId="0" fontId="10" fillId="3" borderId="16" xfId="0" applyFont="1" applyFill="1" applyBorder="1" applyAlignment="1" applyProtection="1">
      <alignment horizontal="right" vertical="center"/>
      <protection locked="0"/>
    </xf>
    <xf numFmtId="0" fontId="10" fillId="3" borderId="22" xfId="0" applyFont="1" applyFill="1" applyBorder="1" applyAlignment="1" applyProtection="1">
      <alignment horizontal="right" vertical="center"/>
      <protection locked="0"/>
    </xf>
    <xf numFmtId="0" fontId="10" fillId="0" borderId="52" xfId="0" applyFont="1" applyBorder="1" applyAlignment="1" applyProtection="1">
      <alignment horizontal="center" vertical="center" wrapText="1"/>
    </xf>
    <xf numFmtId="0" fontId="10" fillId="0" borderId="53" xfId="0" applyFont="1" applyBorder="1" applyAlignment="1" applyProtection="1">
      <alignment horizontal="center" vertical="center" wrapText="1"/>
    </xf>
    <xf numFmtId="0" fontId="10" fillId="0" borderId="54" xfId="0" applyFont="1" applyBorder="1" applyAlignment="1" applyProtection="1">
      <alignment horizontal="center" vertical="center" wrapText="1"/>
    </xf>
    <xf numFmtId="0" fontId="10" fillId="0" borderId="44" xfId="0" applyFont="1" applyBorder="1" applyAlignment="1" applyProtection="1">
      <alignment horizontal="center" vertical="center"/>
    </xf>
    <xf numFmtId="0" fontId="10" fillId="0" borderId="34" xfId="0" applyFont="1" applyBorder="1" applyAlignment="1" applyProtection="1">
      <alignment horizontal="center" vertical="center"/>
    </xf>
    <xf numFmtId="0" fontId="10" fillId="0" borderId="45" xfId="0" applyFont="1" applyBorder="1" applyAlignment="1" applyProtection="1">
      <alignment horizontal="center" vertical="center"/>
    </xf>
    <xf numFmtId="0" fontId="10" fillId="0" borderId="64" xfId="0" applyFont="1" applyBorder="1" applyAlignment="1" applyProtection="1">
      <alignment horizontal="center" vertical="center"/>
    </xf>
    <xf numFmtId="0" fontId="10"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10" fillId="0" borderId="49" xfId="0" applyFont="1" applyBorder="1" applyAlignment="1" applyProtection="1">
      <alignment horizontal="center" vertical="center"/>
    </xf>
    <xf numFmtId="0" fontId="10" fillId="0" borderId="5" xfId="0" applyFont="1" applyBorder="1" applyAlignment="1" applyProtection="1">
      <alignment horizontal="center" vertical="center"/>
    </xf>
    <xf numFmtId="0" fontId="10" fillId="0" borderId="49"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10" fillId="0" borderId="51" xfId="0" applyFont="1" applyBorder="1" applyAlignment="1" applyProtection="1">
      <alignment horizontal="center" vertical="center"/>
    </xf>
    <xf numFmtId="0" fontId="10" fillId="0" borderId="8" xfId="0" applyFont="1" applyBorder="1" applyAlignment="1" applyProtection="1">
      <alignment horizontal="center" vertical="center"/>
    </xf>
    <xf numFmtId="0" fontId="8" fillId="0" borderId="174" xfId="0" applyFont="1" applyFill="1" applyBorder="1" applyAlignment="1" applyProtection="1">
      <alignment horizontal="center" vertical="center" wrapText="1"/>
    </xf>
    <xf numFmtId="0" fontId="8" fillId="0" borderId="29" xfId="0" applyFont="1" applyFill="1" applyBorder="1" applyAlignment="1" applyProtection="1">
      <alignment horizontal="center" vertical="center"/>
    </xf>
    <xf numFmtId="0" fontId="8" fillId="0" borderId="175" xfId="0" applyFont="1" applyFill="1" applyBorder="1" applyAlignment="1" applyProtection="1">
      <alignment horizontal="center" vertical="center"/>
    </xf>
    <xf numFmtId="0" fontId="10" fillId="3" borderId="29"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center" vertical="center" wrapText="1"/>
    </xf>
    <xf numFmtId="0" fontId="10" fillId="0" borderId="30" xfId="0" applyFont="1" applyFill="1" applyBorder="1" applyAlignment="1" applyProtection="1">
      <alignment horizontal="center" vertical="center" wrapText="1"/>
    </xf>
    <xf numFmtId="49" fontId="10" fillId="3" borderId="50" xfId="0" applyNumberFormat="1" applyFont="1" applyFill="1" applyBorder="1" applyAlignment="1" applyProtection="1">
      <alignment horizontal="center" vertical="center" shrinkToFit="1"/>
      <protection locked="0"/>
    </xf>
    <xf numFmtId="0" fontId="0" fillId="0" borderId="34" xfId="0" applyFont="1" applyBorder="1" applyAlignment="1" applyProtection="1">
      <alignment vertical="center"/>
    </xf>
    <xf numFmtId="0" fontId="0" fillId="0" borderId="45" xfId="0" applyFont="1" applyBorder="1" applyAlignment="1" applyProtection="1">
      <alignment vertical="center"/>
    </xf>
    <xf numFmtId="0" fontId="10" fillId="0" borderId="47" xfId="0" applyFont="1" applyBorder="1" applyAlignment="1" applyProtection="1">
      <alignment horizontal="center" vertical="center"/>
    </xf>
    <xf numFmtId="0" fontId="10" fillId="0" borderId="16" xfId="0" applyFont="1" applyBorder="1" applyAlignment="1" applyProtection="1">
      <alignment horizontal="center" vertical="center"/>
    </xf>
    <xf numFmtId="0" fontId="0" fillId="0" borderId="16" xfId="0" applyFont="1" applyBorder="1" applyAlignment="1" applyProtection="1">
      <alignment vertical="center"/>
    </xf>
    <xf numFmtId="0" fontId="0" fillId="0" borderId="48" xfId="0" applyFont="1" applyBorder="1" applyAlignment="1" applyProtection="1">
      <alignment vertical="center"/>
    </xf>
    <xf numFmtId="0" fontId="10" fillId="0" borderId="43" xfId="0" applyFont="1" applyBorder="1" applyAlignment="1" applyProtection="1">
      <alignment horizontal="left" vertical="center" wrapText="1"/>
    </xf>
    <xf numFmtId="0" fontId="0" fillId="0" borderId="43" xfId="0" applyFont="1" applyBorder="1" applyAlignment="1" applyProtection="1">
      <alignment horizontal="left" vertical="center" wrapText="1"/>
    </xf>
    <xf numFmtId="0" fontId="0" fillId="0" borderId="17" xfId="0" applyFont="1" applyBorder="1" applyAlignment="1" applyProtection="1">
      <alignment horizontal="left" vertical="center" wrapText="1"/>
    </xf>
    <xf numFmtId="0" fontId="10" fillId="0" borderId="44" xfId="0" applyFont="1" applyBorder="1" applyAlignment="1" applyProtection="1">
      <alignment horizontal="distributed" vertical="center"/>
    </xf>
    <xf numFmtId="0" fontId="10" fillId="0" borderId="34" xfId="0" applyFont="1" applyBorder="1" applyAlignment="1" applyProtection="1">
      <alignment horizontal="distributed" vertical="center"/>
    </xf>
    <xf numFmtId="0" fontId="10" fillId="0" borderId="45" xfId="0" applyFont="1" applyBorder="1" applyAlignment="1" applyProtection="1">
      <alignment horizontal="distributed" vertical="center"/>
    </xf>
    <xf numFmtId="187" fontId="10" fillId="0" borderId="34" xfId="0" applyNumberFormat="1" applyFont="1" applyFill="1" applyBorder="1" applyAlignment="1" applyProtection="1">
      <alignment horizontal="center" vertical="center"/>
      <protection locked="0"/>
    </xf>
    <xf numFmtId="187" fontId="10" fillId="0" borderId="45" xfId="0" applyNumberFormat="1" applyFont="1" applyFill="1" applyBorder="1" applyAlignment="1" applyProtection="1">
      <alignment horizontal="center" vertical="center"/>
      <protection locked="0"/>
    </xf>
    <xf numFmtId="0" fontId="10" fillId="0" borderId="49" xfId="0" applyFont="1" applyBorder="1" applyAlignment="1" applyProtection="1">
      <alignment horizontal="distributed" vertical="center"/>
    </xf>
    <xf numFmtId="0" fontId="10" fillId="4" borderId="49" xfId="0" applyFont="1" applyFill="1" applyBorder="1" applyAlignment="1" applyProtection="1">
      <alignment horizontal="center" vertical="center"/>
      <protection locked="0"/>
    </xf>
    <xf numFmtId="0" fontId="10" fillId="4" borderId="34" xfId="0" applyFont="1" applyFill="1" applyBorder="1" applyAlignment="1" applyProtection="1">
      <alignment horizontal="center" vertical="center"/>
      <protection locked="0"/>
    </xf>
    <xf numFmtId="0" fontId="10" fillId="4" borderId="45" xfId="0" applyFont="1" applyFill="1" applyBorder="1" applyAlignment="1" applyProtection="1">
      <alignment horizontal="center" vertical="center"/>
      <protection locked="0"/>
    </xf>
    <xf numFmtId="58" fontId="10" fillId="3" borderId="49" xfId="0" applyNumberFormat="1" applyFont="1" applyFill="1" applyBorder="1" applyAlignment="1" applyProtection="1">
      <alignment horizontal="right" vertical="center"/>
      <protection locked="0"/>
    </xf>
    <xf numFmtId="0" fontId="10" fillId="3" borderId="34" xfId="0" applyFont="1" applyFill="1" applyBorder="1" applyAlignment="1" applyProtection="1">
      <alignment horizontal="right" vertical="center"/>
      <protection locked="0"/>
    </xf>
    <xf numFmtId="0" fontId="10" fillId="3" borderId="51" xfId="0" applyFont="1" applyFill="1" applyBorder="1" applyAlignment="1" applyProtection="1">
      <alignment horizontal="right" vertical="center"/>
      <protection locked="0"/>
    </xf>
    <xf numFmtId="38" fontId="57" fillId="0" borderId="72" xfId="12" applyFont="1" applyBorder="1" applyAlignment="1">
      <alignment vertical="center" textRotation="255"/>
    </xf>
    <xf numFmtId="0" fontId="65" fillId="0" borderId="73" xfId="0" applyFont="1" applyBorder="1" applyAlignment="1">
      <alignment vertical="center" textRotation="255"/>
    </xf>
    <xf numFmtId="38" fontId="32" fillId="0" borderId="43" xfId="12" applyFont="1" applyBorder="1" applyAlignment="1">
      <alignment vertical="center" shrinkToFit="1"/>
    </xf>
    <xf numFmtId="0" fontId="56" fillId="0" borderId="43" xfId="13" applyBorder="1" applyAlignment="1">
      <alignment vertical="center" shrinkToFit="1"/>
    </xf>
    <xf numFmtId="0" fontId="0" fillId="0" borderId="17" xfId="0" applyBorder="1" applyAlignment="1">
      <alignment vertical="center"/>
    </xf>
    <xf numFmtId="38" fontId="32" fillId="0" borderId="4" xfId="12" applyFont="1" applyBorder="1" applyAlignment="1">
      <alignment vertical="center"/>
    </xf>
    <xf numFmtId="0" fontId="0" fillId="0" borderId="4" xfId="0" applyBorder="1" applyAlignment="1">
      <alignment vertical="center"/>
    </xf>
    <xf numFmtId="0" fontId="0" fillId="0" borderId="79" xfId="0" applyBorder="1" applyAlignment="1">
      <alignment vertical="center"/>
    </xf>
    <xf numFmtId="0" fontId="0" fillId="0" borderId="36" xfId="0" applyBorder="1" applyAlignment="1">
      <alignment vertical="center"/>
    </xf>
    <xf numFmtId="0" fontId="65" fillId="0" borderId="168" xfId="0" applyFont="1" applyBorder="1" applyAlignment="1">
      <alignment vertical="center" wrapText="1"/>
    </xf>
    <xf numFmtId="0" fontId="65" fillId="0" borderId="36" xfId="0" applyFont="1" applyBorder="1" applyAlignment="1">
      <alignment vertical="center" wrapText="1"/>
    </xf>
    <xf numFmtId="38" fontId="0" fillId="0" borderId="36" xfId="0" applyNumberFormat="1" applyBorder="1" applyAlignment="1">
      <alignment vertical="center" wrapText="1"/>
    </xf>
    <xf numFmtId="0" fontId="0" fillId="0" borderId="115" xfId="0" applyBorder="1" applyAlignment="1">
      <alignment vertical="center"/>
    </xf>
    <xf numFmtId="38" fontId="32" fillId="0" borderId="44" xfId="12" applyFont="1" applyFill="1" applyBorder="1" applyAlignment="1">
      <alignment horizontal="right" vertical="center"/>
    </xf>
    <xf numFmtId="38" fontId="32" fillId="0" borderId="34" xfId="12" applyFont="1" applyFill="1" applyBorder="1" applyAlignment="1">
      <alignment horizontal="right" vertical="center"/>
    </xf>
    <xf numFmtId="38" fontId="32" fillId="0" borderId="51" xfId="12" applyFont="1" applyFill="1" applyBorder="1" applyAlignment="1">
      <alignment horizontal="right" vertical="center"/>
    </xf>
    <xf numFmtId="0" fontId="0" fillId="0" borderId="47" xfId="0" applyBorder="1" applyAlignment="1">
      <alignment vertical="center"/>
    </xf>
    <xf numFmtId="0" fontId="0" fillId="0" borderId="16" xfId="0" applyBorder="1" applyAlignment="1">
      <alignment vertical="center"/>
    </xf>
    <xf numFmtId="0" fontId="0" fillId="0" borderId="22" xfId="0" applyBorder="1" applyAlignment="1">
      <alignment vertical="center"/>
    </xf>
    <xf numFmtId="38" fontId="32" fillId="0" borderId="72" xfId="12" applyFont="1" applyBorder="1" applyAlignment="1">
      <alignment vertical="center" textRotation="255"/>
    </xf>
    <xf numFmtId="0" fontId="0" fillId="0" borderId="25" xfId="0" applyBorder="1" applyAlignment="1">
      <alignment vertical="center" textRotation="255"/>
    </xf>
    <xf numFmtId="0" fontId="0" fillId="0" borderId="73" xfId="0" applyBorder="1" applyAlignment="1">
      <alignment vertical="center" textRotation="255"/>
    </xf>
    <xf numFmtId="38" fontId="32" fillId="0" borderId="91" xfId="12" applyFont="1" applyBorder="1" applyAlignment="1">
      <alignment horizontal="center" vertical="center"/>
    </xf>
    <xf numFmtId="38" fontId="32" fillId="0" borderId="43" xfId="12" applyFont="1" applyBorder="1" applyAlignment="1">
      <alignment horizontal="center" vertical="center"/>
    </xf>
    <xf numFmtId="38" fontId="32" fillId="0" borderId="17" xfId="12" applyFont="1" applyBorder="1" applyAlignment="1">
      <alignment horizontal="center" vertical="center"/>
    </xf>
    <xf numFmtId="38" fontId="32" fillId="0" borderId="91" xfId="12" applyFont="1" applyFill="1" applyBorder="1" applyAlignment="1">
      <alignment horizontal="right" vertical="center"/>
    </xf>
    <xf numFmtId="38" fontId="32" fillId="0" borderId="43" xfId="12" applyFont="1" applyFill="1" applyBorder="1" applyAlignment="1">
      <alignment horizontal="right" vertical="center"/>
    </xf>
    <xf numFmtId="38" fontId="32" fillId="0" borderId="17" xfId="12" applyFont="1" applyFill="1" applyBorder="1" applyAlignment="1">
      <alignment horizontal="right" vertical="center"/>
    </xf>
    <xf numFmtId="38" fontId="32" fillId="12" borderId="91" xfId="12" applyFont="1" applyFill="1" applyBorder="1" applyAlignment="1">
      <alignment horizontal="center" vertical="center" shrinkToFit="1"/>
    </xf>
    <xf numFmtId="38" fontId="32" fillId="12" borderId="43" xfId="12" applyFont="1" applyFill="1" applyBorder="1" applyAlignment="1">
      <alignment horizontal="center" vertical="center" shrinkToFit="1"/>
    </xf>
    <xf numFmtId="38" fontId="32" fillId="12" borderId="17" xfId="12" applyFont="1" applyFill="1" applyBorder="1" applyAlignment="1">
      <alignment horizontal="center" vertical="center" shrinkToFit="1"/>
    </xf>
    <xf numFmtId="38" fontId="32" fillId="12" borderId="91" xfId="12" applyFont="1" applyFill="1" applyBorder="1" applyAlignment="1">
      <alignment horizontal="right" vertical="center"/>
    </xf>
    <xf numFmtId="38" fontId="32" fillId="12" borderId="43" xfId="12" applyFont="1" applyFill="1" applyBorder="1" applyAlignment="1">
      <alignment horizontal="right" vertical="center"/>
    </xf>
    <xf numFmtId="38" fontId="32" fillId="12" borderId="17" xfId="12" applyFont="1" applyFill="1" applyBorder="1" applyAlignment="1">
      <alignment horizontal="right" vertical="center"/>
    </xf>
    <xf numFmtId="0" fontId="61" fillId="0" borderId="2" xfId="12" applyNumberFormat="1" applyFont="1" applyFill="1"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38" fontId="64" fillId="0" borderId="119" xfId="12" applyFont="1" applyFill="1" applyBorder="1" applyAlignment="1">
      <alignment horizontal="center" vertical="center"/>
    </xf>
    <xf numFmtId="38" fontId="64" fillId="0" borderId="100" xfId="12" applyFont="1" applyFill="1" applyBorder="1" applyAlignment="1">
      <alignment horizontal="center" vertical="center"/>
    </xf>
    <xf numFmtId="0" fontId="32" fillId="0" borderId="2" xfId="12" applyNumberFormat="1" applyFont="1" applyFill="1" applyBorder="1" applyAlignment="1">
      <alignment vertical="center" wrapText="1"/>
    </xf>
    <xf numFmtId="0" fontId="14" fillId="0" borderId="4" xfId="0" applyFont="1" applyBorder="1" applyAlignment="1">
      <alignment vertical="center" wrapText="1"/>
    </xf>
    <xf numFmtId="0" fontId="14" fillId="0" borderId="3" xfId="0" applyFont="1" applyBorder="1" applyAlignment="1">
      <alignment vertical="center" wrapText="1"/>
    </xf>
    <xf numFmtId="38" fontId="32" fillId="0" borderId="2" xfId="12"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lignment horizontal="center" vertical="center"/>
    </xf>
    <xf numFmtId="38" fontId="32" fillId="3" borderId="119" xfId="12" applyFont="1" applyFill="1" applyBorder="1" applyAlignment="1">
      <alignment horizontal="center" vertical="center"/>
    </xf>
    <xf numFmtId="0" fontId="0" fillId="0" borderId="100" xfId="0" applyBorder="1" applyAlignment="1">
      <alignment horizontal="center" vertical="center"/>
    </xf>
    <xf numFmtId="0" fontId="65" fillId="0" borderId="119" xfId="0" applyFont="1" applyBorder="1" applyAlignment="1">
      <alignment horizontal="center" vertical="center" wrapText="1"/>
    </xf>
    <xf numFmtId="0" fontId="0" fillId="0" borderId="151" xfId="0" applyBorder="1" applyAlignment="1">
      <alignment horizontal="center" vertical="center"/>
    </xf>
    <xf numFmtId="0" fontId="65" fillId="3" borderId="119" xfId="0" applyFont="1" applyFill="1" applyBorder="1" applyAlignment="1">
      <alignment horizontal="center" vertical="center"/>
    </xf>
    <xf numFmtId="0" fontId="0" fillId="3" borderId="151" xfId="0" applyFill="1" applyBorder="1" applyAlignment="1">
      <alignment horizontal="center" vertical="center"/>
    </xf>
    <xf numFmtId="38" fontId="64" fillId="3" borderId="119" xfId="12" applyFont="1" applyFill="1" applyBorder="1" applyAlignment="1">
      <alignment horizontal="center" vertical="center"/>
    </xf>
    <xf numFmtId="38" fontId="64" fillId="3" borderId="100" xfId="12" applyFont="1" applyFill="1" applyBorder="1" applyAlignment="1">
      <alignment horizontal="center" vertical="center"/>
    </xf>
    <xf numFmtId="38" fontId="32" fillId="0" borderId="121" xfId="12" applyFont="1" applyBorder="1" applyAlignment="1">
      <alignment horizontal="center" vertical="center"/>
    </xf>
    <xf numFmtId="0" fontId="0" fillId="0" borderId="103" xfId="0" applyBorder="1" applyAlignment="1">
      <alignment horizontal="center" vertical="center"/>
    </xf>
    <xf numFmtId="0" fontId="46" fillId="0" borderId="100" xfId="0" applyFont="1" applyFill="1" applyBorder="1" applyAlignment="1">
      <alignment horizontal="center" vertical="center"/>
    </xf>
    <xf numFmtId="38" fontId="32" fillId="0" borderId="121" xfId="12" applyFont="1" applyBorder="1" applyAlignment="1">
      <alignment horizontal="center" vertical="center" wrapText="1"/>
    </xf>
    <xf numFmtId="38" fontId="32" fillId="0" borderId="103" xfId="12" applyFont="1" applyBorder="1" applyAlignment="1">
      <alignment horizontal="center" vertical="center" wrapText="1"/>
    </xf>
    <xf numFmtId="0" fontId="0" fillId="0" borderId="103" xfId="0" applyBorder="1" applyAlignment="1">
      <alignment vertical="center"/>
    </xf>
    <xf numFmtId="0" fontId="0" fillId="0" borderId="104" xfId="0" applyBorder="1" applyAlignment="1">
      <alignment vertical="center"/>
    </xf>
    <xf numFmtId="0" fontId="46" fillId="0" borderId="100" xfId="0" applyFont="1" applyBorder="1" applyAlignment="1">
      <alignment horizontal="center" vertical="center"/>
    </xf>
    <xf numFmtId="38" fontId="59" fillId="0" borderId="1" xfId="12" applyFont="1" applyFill="1" applyBorder="1" applyAlignment="1">
      <alignment horizontal="left" vertical="center" wrapText="1"/>
    </xf>
    <xf numFmtId="0" fontId="29" fillId="0" borderId="1" xfId="0" applyFont="1" applyBorder="1" applyAlignment="1">
      <alignment horizontal="left" vertical="center"/>
    </xf>
    <xf numFmtId="0" fontId="29" fillId="0" borderId="10" xfId="0" applyFont="1" applyBorder="1" applyAlignment="1">
      <alignment horizontal="left" vertical="center"/>
    </xf>
    <xf numFmtId="38" fontId="32" fillId="13" borderId="2" xfId="12" applyFont="1" applyFill="1" applyBorder="1" applyAlignment="1">
      <alignment horizontal="center" vertical="center" wrapText="1"/>
    </xf>
    <xf numFmtId="38" fontId="32" fillId="13" borderId="4" xfId="12" applyFont="1" applyFill="1" applyBorder="1" applyAlignment="1">
      <alignment horizontal="center" vertical="center"/>
    </xf>
    <xf numFmtId="38" fontId="32" fillId="13" borderId="3" xfId="12" applyFont="1" applyFill="1" applyBorder="1" applyAlignment="1">
      <alignment horizontal="center" vertical="center"/>
    </xf>
    <xf numFmtId="0" fontId="0" fillId="13" borderId="116" xfId="0" applyFill="1" applyBorder="1" applyAlignment="1">
      <alignment horizontal="center" vertical="center"/>
    </xf>
    <xf numFmtId="0" fontId="0" fillId="13" borderId="113" xfId="0" applyFill="1" applyBorder="1" applyAlignment="1">
      <alignment horizontal="center" vertical="center"/>
    </xf>
    <xf numFmtId="0" fontId="0" fillId="13" borderId="118" xfId="0" applyFill="1" applyBorder="1" applyAlignment="1">
      <alignment horizontal="center" vertical="center"/>
    </xf>
    <xf numFmtId="38" fontId="32" fillId="0" borderId="2" xfId="12" applyFont="1" applyFill="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38" fontId="32" fillId="0" borderId="113" xfId="12" applyFont="1" applyFill="1" applyBorder="1" applyAlignment="1">
      <alignment horizontal="center" vertical="center" shrinkToFit="1"/>
    </xf>
    <xf numFmtId="0" fontId="0" fillId="0" borderId="113" xfId="0" applyBorder="1" applyAlignment="1">
      <alignment horizontal="center" vertical="center" shrinkToFit="1"/>
    </xf>
    <xf numFmtId="0" fontId="0" fillId="0" borderId="118" xfId="0" applyBorder="1" applyAlignment="1">
      <alignment horizontal="center" vertical="center" shrinkToFit="1"/>
    </xf>
    <xf numFmtId="0" fontId="65" fillId="0" borderId="25" xfId="0" applyFont="1" applyBorder="1" applyAlignment="1">
      <alignment vertical="center" textRotation="255"/>
    </xf>
    <xf numFmtId="38" fontId="32" fillId="0" borderId="2" xfId="12" applyFont="1" applyBorder="1" applyAlignment="1">
      <alignment horizontal="center" vertical="center" shrinkToFit="1"/>
    </xf>
    <xf numFmtId="0" fontId="0" fillId="0" borderId="116" xfId="0" applyFill="1" applyBorder="1" applyAlignment="1">
      <alignment horizontal="center" vertical="center"/>
    </xf>
    <xf numFmtId="0" fontId="0" fillId="0" borderId="113" xfId="0" applyFill="1" applyBorder="1" applyAlignment="1">
      <alignment horizontal="center" vertical="center"/>
    </xf>
    <xf numFmtId="0" fontId="0" fillId="0" borderId="118" xfId="0" applyFill="1" applyBorder="1" applyAlignment="1">
      <alignment horizontal="center" vertical="center"/>
    </xf>
    <xf numFmtId="0" fontId="46" fillId="0" borderId="151" xfId="0" applyFont="1" applyBorder="1" applyAlignment="1">
      <alignment horizontal="center" vertical="center"/>
    </xf>
    <xf numFmtId="38" fontId="55" fillId="0" borderId="0" xfId="12" applyFont="1" applyAlignment="1">
      <alignment horizontal="center" vertical="center"/>
    </xf>
    <xf numFmtId="38" fontId="54" fillId="0" borderId="15" xfId="12" applyFont="1" applyBorder="1" applyAlignment="1">
      <alignment horizontal="distributed" vertical="center"/>
    </xf>
    <xf numFmtId="38" fontId="32" fillId="10" borderId="91" xfId="12" applyFont="1" applyFill="1" applyBorder="1" applyAlignment="1">
      <alignment vertical="center" shrinkToFit="1"/>
    </xf>
    <xf numFmtId="38" fontId="32" fillId="10" borderId="43" xfId="12" applyFont="1" applyFill="1" applyBorder="1" applyAlignment="1">
      <alignment vertical="center" shrinkToFit="1"/>
    </xf>
    <xf numFmtId="38" fontId="32" fillId="10" borderId="17" xfId="12" applyFont="1" applyFill="1" applyBorder="1" applyAlignment="1">
      <alignment vertical="center" shrinkToFit="1"/>
    </xf>
    <xf numFmtId="38" fontId="32" fillId="12" borderId="2" xfId="12" applyFont="1" applyFill="1" applyBorder="1" applyAlignment="1">
      <alignment horizontal="center" vertical="center"/>
    </xf>
    <xf numFmtId="38" fontId="32" fillId="12" borderId="4" xfId="12" applyFont="1" applyFill="1" applyBorder="1" applyAlignment="1">
      <alignment horizontal="center" vertical="center"/>
    </xf>
    <xf numFmtId="38" fontId="32" fillId="12" borderId="3" xfId="12" applyFont="1" applyFill="1" applyBorder="1" applyAlignment="1">
      <alignment horizontal="center" vertical="center"/>
    </xf>
    <xf numFmtId="0" fontId="0" fillId="12" borderId="116" xfId="0" applyFill="1" applyBorder="1" applyAlignment="1">
      <alignment horizontal="center" vertical="center"/>
    </xf>
    <xf numFmtId="0" fontId="0" fillId="12" borderId="113" xfId="0" applyFill="1" applyBorder="1" applyAlignment="1">
      <alignment horizontal="center" vertical="center"/>
    </xf>
    <xf numFmtId="0" fontId="0" fillId="12" borderId="118" xfId="0" applyFill="1" applyBorder="1" applyAlignment="1">
      <alignment horizontal="center" vertical="center"/>
    </xf>
    <xf numFmtId="38" fontId="32" fillId="0" borderId="2" xfId="12" applyFont="1" applyBorder="1" applyAlignment="1">
      <alignment horizontal="center" vertical="center" wrapText="1"/>
    </xf>
    <xf numFmtId="38" fontId="32" fillId="0" borderId="4" xfId="12" applyFont="1" applyBorder="1" applyAlignment="1">
      <alignment horizontal="center" vertical="center" wrapText="1"/>
    </xf>
    <xf numFmtId="38" fontId="32" fillId="0" borderId="3" xfId="12" applyFont="1" applyBorder="1" applyAlignment="1">
      <alignment horizontal="center" vertical="center" wrapText="1"/>
    </xf>
    <xf numFmtId="38" fontId="32" fillId="3" borderId="100" xfId="12" applyFont="1" applyFill="1" applyBorder="1" applyAlignment="1">
      <alignment horizontal="center" vertical="center"/>
    </xf>
    <xf numFmtId="38" fontId="32" fillId="3" borderId="151" xfId="12" applyFont="1" applyFill="1" applyBorder="1" applyAlignment="1">
      <alignment horizontal="center" vertical="center"/>
    </xf>
    <xf numFmtId="38" fontId="32" fillId="0" borderId="119" xfId="12" applyFont="1" applyFill="1" applyBorder="1" applyAlignment="1">
      <alignment horizontal="center" vertical="center"/>
    </xf>
    <xf numFmtId="38" fontId="32" fillId="0" borderId="100" xfId="12" applyFont="1" applyFill="1" applyBorder="1" applyAlignment="1">
      <alignment horizontal="center" vertical="center"/>
    </xf>
    <xf numFmtId="38" fontId="32" fillId="0" borderId="151" xfId="12" applyFont="1" applyFill="1" applyBorder="1" applyAlignment="1">
      <alignment horizontal="center" vertical="center"/>
    </xf>
    <xf numFmtId="38" fontId="32" fillId="13" borderId="119" xfId="12" applyFont="1" applyFill="1" applyBorder="1" applyAlignment="1">
      <alignment horizontal="center" vertical="center"/>
    </xf>
    <xf numFmtId="38" fontId="32" fillId="13" borderId="100" xfId="12" applyFont="1" applyFill="1" applyBorder="1" applyAlignment="1">
      <alignment horizontal="center" vertical="center"/>
    </xf>
    <xf numFmtId="38" fontId="32" fillId="13" borderId="151" xfId="12" applyFont="1" applyFill="1" applyBorder="1" applyAlignment="1">
      <alignment horizontal="center" vertical="center"/>
    </xf>
    <xf numFmtId="38" fontId="32" fillId="12" borderId="119" xfId="12" applyFont="1" applyFill="1" applyBorder="1" applyAlignment="1">
      <alignment horizontal="center" vertical="center"/>
    </xf>
    <xf numFmtId="38" fontId="32" fillId="12" borderId="100" xfId="12" applyFont="1" applyFill="1" applyBorder="1" applyAlignment="1">
      <alignment horizontal="center" vertical="center"/>
    </xf>
    <xf numFmtId="38" fontId="32" fillId="12" borderId="151" xfId="12" applyFont="1" applyFill="1" applyBorder="1" applyAlignment="1">
      <alignment horizontal="center" vertical="center"/>
    </xf>
    <xf numFmtId="0" fontId="0" fillId="0" borderId="100" xfId="0" applyFill="1" applyBorder="1" applyAlignment="1">
      <alignment horizontal="center" vertical="center"/>
    </xf>
    <xf numFmtId="38" fontId="59" fillId="3" borderId="1" xfId="12" applyFont="1" applyFill="1" applyBorder="1" applyAlignment="1">
      <alignment horizontal="center" vertical="center"/>
    </xf>
    <xf numFmtId="0" fontId="0" fillId="3" borderId="1" xfId="0" applyFill="1" applyBorder="1" applyAlignment="1">
      <alignment horizontal="center" vertical="center"/>
    </xf>
    <xf numFmtId="38" fontId="59" fillId="0" borderId="2" xfId="12" applyFont="1" applyFill="1" applyBorder="1" applyAlignment="1">
      <alignment horizontal="center" vertical="center" wrapText="1"/>
    </xf>
    <xf numFmtId="38" fontId="59" fillId="0" borderId="4" xfId="12" applyFont="1" applyFill="1" applyBorder="1" applyAlignment="1">
      <alignment horizontal="center" vertical="center" wrapText="1"/>
    </xf>
    <xf numFmtId="0" fontId="0" fillId="0" borderId="3" xfId="0" applyBorder="1" applyAlignment="1">
      <alignment vertical="center"/>
    </xf>
    <xf numFmtId="38" fontId="32" fillId="0" borderId="152" xfId="12" applyFont="1" applyBorder="1" applyAlignment="1">
      <alignment vertical="center"/>
    </xf>
    <xf numFmtId="0" fontId="0" fillId="0" borderId="100" xfId="0" applyBorder="1" applyAlignment="1">
      <alignment vertical="center"/>
    </xf>
    <xf numFmtId="38" fontId="32" fillId="0" borderId="4" xfId="12" applyFont="1" applyBorder="1" applyAlignment="1">
      <alignment horizontal="center" vertical="center"/>
    </xf>
    <xf numFmtId="38" fontId="32" fillId="0" borderId="3" xfId="12" applyFont="1" applyBorder="1" applyAlignment="1">
      <alignment horizontal="center" vertical="center"/>
    </xf>
    <xf numFmtId="0" fontId="0" fillId="0" borderId="116" xfId="0" applyBorder="1" applyAlignment="1">
      <alignment horizontal="center" vertical="center" shrinkToFit="1"/>
    </xf>
    <xf numFmtId="0" fontId="0" fillId="0" borderId="135" xfId="0" applyBorder="1" applyAlignment="1">
      <alignment horizontal="center" vertical="center" shrinkToFit="1"/>
    </xf>
    <xf numFmtId="38" fontId="32" fillId="0" borderId="91" xfId="12" applyFont="1" applyBorder="1" applyAlignment="1">
      <alignment horizontal="center" vertical="center" shrinkToFit="1"/>
    </xf>
    <xf numFmtId="38" fontId="32" fillId="0" borderId="43" xfId="12" applyFont="1" applyBorder="1" applyAlignment="1">
      <alignment horizontal="center" vertical="center" shrinkToFit="1"/>
    </xf>
    <xf numFmtId="38" fontId="32" fillId="0" borderId="17" xfId="12" applyFont="1" applyBorder="1" applyAlignment="1">
      <alignment horizontal="center" vertical="center" shrinkToFit="1"/>
    </xf>
    <xf numFmtId="38" fontId="32" fillId="0" borderId="153" xfId="12" applyFont="1" applyBorder="1" applyAlignment="1">
      <alignment horizontal="center" vertical="center"/>
    </xf>
    <xf numFmtId="38" fontId="32" fillId="0" borderId="6" xfId="12" applyFont="1" applyBorder="1" applyAlignment="1">
      <alignment horizontal="center" vertical="center"/>
    </xf>
    <xf numFmtId="38" fontId="32" fillId="0" borderId="5" xfId="12" applyFont="1" applyBorder="1" applyAlignment="1">
      <alignment horizontal="center" vertical="center"/>
    </xf>
    <xf numFmtId="38" fontId="32" fillId="0" borderId="4" xfId="12" applyFont="1" applyFill="1" applyBorder="1" applyAlignment="1">
      <alignment horizontal="left" vertical="center" shrinkToFit="1"/>
    </xf>
    <xf numFmtId="38" fontId="32" fillId="0" borderId="43" xfId="12" applyFont="1" applyFill="1" applyBorder="1" applyAlignment="1">
      <alignment horizontal="left" vertical="center" shrinkToFit="1"/>
    </xf>
    <xf numFmtId="38" fontId="32" fillId="0" borderId="17" xfId="12" applyFont="1" applyFill="1" applyBorder="1" applyAlignment="1">
      <alignment horizontal="left" vertical="center" shrinkToFit="1"/>
    </xf>
    <xf numFmtId="38" fontId="32" fillId="0" borderId="154" xfId="12" applyFont="1" applyBorder="1" applyAlignment="1">
      <alignment horizontal="right" vertical="center"/>
    </xf>
    <xf numFmtId="38" fontId="32" fillId="0" borderId="155" xfId="12" applyFont="1" applyBorder="1" applyAlignment="1">
      <alignment horizontal="right" vertical="center"/>
    </xf>
    <xf numFmtId="38" fontId="32" fillId="0" borderId="156" xfId="12" applyFont="1" applyBorder="1" applyAlignment="1">
      <alignment horizontal="right" vertical="center"/>
    </xf>
    <xf numFmtId="38" fontId="32" fillId="0" borderId="91" xfId="12" applyFont="1" applyFill="1" applyBorder="1" applyAlignment="1">
      <alignment vertical="center" shrinkToFit="1"/>
    </xf>
    <xf numFmtId="38" fontId="32" fillId="0" borderId="43" xfId="12" applyFont="1" applyFill="1" applyBorder="1" applyAlignment="1">
      <alignment vertical="center" shrinkToFit="1"/>
    </xf>
    <xf numFmtId="38" fontId="32" fillId="0" borderId="17" xfId="12" applyFont="1" applyFill="1" applyBorder="1" applyAlignment="1">
      <alignment vertical="center" shrinkToFit="1"/>
    </xf>
    <xf numFmtId="38" fontId="32" fillId="11" borderId="91" xfId="12" applyFont="1" applyFill="1" applyBorder="1" applyAlignment="1">
      <alignment horizontal="right" vertical="center"/>
    </xf>
    <xf numFmtId="38" fontId="32" fillId="11" borderId="43" xfId="12" applyFont="1" applyFill="1" applyBorder="1" applyAlignment="1">
      <alignment horizontal="right" vertical="center"/>
    </xf>
    <xf numFmtId="38" fontId="32" fillId="11" borderId="17" xfId="12" applyFont="1" applyFill="1" applyBorder="1" applyAlignment="1">
      <alignment horizontal="right" vertical="center"/>
    </xf>
    <xf numFmtId="38" fontId="32" fillId="0" borderId="153" xfId="12" applyFont="1" applyFill="1" applyBorder="1" applyAlignment="1">
      <alignment horizontal="right" vertical="center"/>
    </xf>
    <xf numFmtId="38" fontId="32" fillId="0" borderId="157" xfId="12" applyFont="1" applyBorder="1" applyAlignment="1">
      <alignment horizontal="right" vertical="center"/>
    </xf>
    <xf numFmtId="38" fontId="32" fillId="0" borderId="9" xfId="12" applyFont="1" applyBorder="1" applyAlignment="1">
      <alignment horizontal="center" vertical="center" textRotation="255" shrinkToFit="1"/>
    </xf>
    <xf numFmtId="38" fontId="32" fillId="0" borderId="72" xfId="12" applyFont="1" applyBorder="1" applyAlignment="1">
      <alignment horizontal="center" vertical="center" textRotation="255" shrinkToFit="1"/>
    </xf>
    <xf numFmtId="38" fontId="32" fillId="0" borderId="73" xfId="12" applyFont="1" applyBorder="1" applyAlignment="1">
      <alignment horizontal="center" vertical="center" textRotation="255" shrinkToFit="1"/>
    </xf>
    <xf numFmtId="38" fontId="32" fillId="0" borderId="10" xfId="12" applyFont="1" applyBorder="1" applyAlignment="1">
      <alignment horizontal="center" vertical="center" textRotation="255" shrinkToFit="1"/>
    </xf>
    <xf numFmtId="38" fontId="57" fillId="0" borderId="72" xfId="12" applyFont="1" applyBorder="1" applyAlignment="1">
      <alignment horizontal="center" vertical="center" textRotation="255" shrinkToFit="1"/>
    </xf>
    <xf numFmtId="38" fontId="57" fillId="0" borderId="73" xfId="12" applyFont="1" applyBorder="1" applyAlignment="1">
      <alignment horizontal="center" vertical="center" textRotation="255" shrinkToFit="1"/>
    </xf>
    <xf numFmtId="38" fontId="32" fillId="12" borderId="153" xfId="12" applyFont="1" applyFill="1" applyBorder="1" applyAlignment="1">
      <alignment horizontal="right" vertical="center"/>
    </xf>
    <xf numFmtId="38" fontId="32" fillId="12" borderId="91" xfId="12" applyFont="1" applyFill="1" applyBorder="1" applyAlignment="1">
      <alignment vertical="center" shrinkToFit="1"/>
    </xf>
    <xf numFmtId="38" fontId="32" fillId="12" borderId="43" xfId="12" applyFont="1" applyFill="1" applyBorder="1" applyAlignment="1">
      <alignment vertical="center" shrinkToFit="1"/>
    </xf>
    <xf numFmtId="38" fontId="32" fillId="12" borderId="17" xfId="12" applyFont="1" applyFill="1" applyBorder="1" applyAlignment="1">
      <alignment vertical="center" shrinkToFit="1"/>
    </xf>
    <xf numFmtId="38" fontId="32" fillId="12" borderId="72" xfId="12" applyFont="1" applyFill="1" applyBorder="1" applyAlignment="1">
      <alignment horizontal="center" vertical="center"/>
    </xf>
    <xf numFmtId="38" fontId="32" fillId="12" borderId="73" xfId="12" applyFont="1" applyFill="1" applyBorder="1" applyAlignment="1">
      <alignment horizontal="center" vertical="center"/>
    </xf>
    <xf numFmtId="38" fontId="32" fillId="0" borderId="91" xfId="12" applyFont="1" applyBorder="1" applyAlignment="1">
      <alignment vertical="center" shrinkToFit="1"/>
    </xf>
    <xf numFmtId="38" fontId="32" fillId="0" borderId="17" xfId="12" applyFont="1" applyBorder="1" applyAlignment="1">
      <alignment vertical="center" shrinkToFit="1"/>
    </xf>
    <xf numFmtId="38" fontId="32" fillId="0" borderId="72" xfId="12" applyFont="1" applyBorder="1" applyAlignment="1">
      <alignment horizontal="center" vertical="center"/>
    </xf>
    <xf numFmtId="38" fontId="32" fillId="0" borderId="73" xfId="12" applyFont="1" applyBorder="1" applyAlignment="1">
      <alignment horizontal="center" vertical="center"/>
    </xf>
    <xf numFmtId="38" fontId="32" fillId="0" borderId="158" xfId="12" applyFont="1" applyFill="1" applyBorder="1" applyAlignment="1">
      <alignment horizontal="right" vertical="center"/>
    </xf>
    <xf numFmtId="38" fontId="32" fillId="0" borderId="154" xfId="12" applyFont="1" applyFill="1" applyBorder="1" applyAlignment="1">
      <alignment horizontal="right" vertical="center"/>
    </xf>
    <xf numFmtId="38" fontId="32" fillId="0" borderId="155" xfId="12" applyFont="1" applyFill="1" applyBorder="1" applyAlignment="1">
      <alignment horizontal="right" vertical="center"/>
    </xf>
    <xf numFmtId="38" fontId="32" fillId="0" borderId="156" xfId="12" applyFont="1" applyFill="1" applyBorder="1" applyAlignment="1">
      <alignment horizontal="right" vertical="center"/>
    </xf>
    <xf numFmtId="38" fontId="32" fillId="0" borderId="167" xfId="6" applyFont="1" applyFill="1" applyBorder="1" applyAlignment="1">
      <alignment horizontal="right" vertical="center"/>
    </xf>
    <xf numFmtId="38" fontId="32" fillId="0" borderId="1" xfId="6" applyFont="1" applyFill="1" applyBorder="1" applyAlignment="1">
      <alignment horizontal="right" vertical="center"/>
    </xf>
    <xf numFmtId="38" fontId="32" fillId="0" borderId="10" xfId="6" applyFont="1" applyFill="1" applyBorder="1" applyAlignment="1">
      <alignment horizontal="right" vertical="center"/>
    </xf>
    <xf numFmtId="38" fontId="57" fillId="0" borderId="91" xfId="12" applyFont="1" applyBorder="1" applyAlignment="1">
      <alignment vertical="center" wrapText="1" shrinkToFit="1"/>
    </xf>
    <xf numFmtId="38" fontId="57" fillId="0" borderId="43" xfId="12" applyFont="1" applyBorder="1" applyAlignment="1">
      <alignment vertical="center" wrapText="1" shrinkToFit="1"/>
    </xf>
    <xf numFmtId="38" fontId="57" fillId="0" borderId="17" xfId="12" applyFont="1" applyBorder="1" applyAlignment="1">
      <alignment vertical="center" wrapText="1" shrinkToFit="1"/>
    </xf>
    <xf numFmtId="181" fontId="32" fillId="11" borderId="91" xfId="12" applyNumberFormat="1" applyFont="1" applyFill="1" applyBorder="1" applyAlignment="1">
      <alignment horizontal="right" vertical="center"/>
    </xf>
    <xf numFmtId="181" fontId="32" fillId="11" borderId="43" xfId="12" applyNumberFormat="1" applyFont="1" applyFill="1" applyBorder="1" applyAlignment="1">
      <alignment horizontal="right" vertical="center"/>
    </xf>
    <xf numFmtId="181" fontId="32" fillId="11" borderId="17" xfId="12" applyNumberFormat="1" applyFont="1" applyFill="1" applyBorder="1" applyAlignment="1">
      <alignment horizontal="right" vertical="center"/>
    </xf>
    <xf numFmtId="38" fontId="32" fillId="0" borderId="159" xfId="12" applyFont="1" applyFill="1" applyBorder="1" applyAlignment="1">
      <alignment horizontal="right" vertical="center"/>
    </xf>
    <xf numFmtId="38" fontId="32" fillId="0" borderId="5" xfId="12" applyFont="1" applyBorder="1" applyAlignment="1">
      <alignment vertical="center" shrinkToFit="1"/>
    </xf>
    <xf numFmtId="38" fontId="32" fillId="0" borderId="1" xfId="12" applyFont="1" applyBorder="1" applyAlignment="1">
      <alignment vertical="center" shrinkToFit="1"/>
    </xf>
    <xf numFmtId="38" fontId="32" fillId="0" borderId="10" xfId="12" applyFont="1" applyBorder="1" applyAlignment="1">
      <alignment vertical="center" shrinkToFit="1"/>
    </xf>
    <xf numFmtId="183" fontId="32" fillId="11" borderId="91" xfId="12" applyNumberFormat="1" applyFont="1" applyFill="1" applyBorder="1" applyAlignment="1">
      <alignment horizontal="right" vertical="center"/>
    </xf>
    <xf numFmtId="183" fontId="32" fillId="11" borderId="43" xfId="12" applyNumberFormat="1" applyFont="1" applyFill="1" applyBorder="1" applyAlignment="1">
      <alignment horizontal="right" vertical="center"/>
    </xf>
    <xf numFmtId="183" fontId="32" fillId="11" borderId="17" xfId="12" applyNumberFormat="1" applyFont="1" applyFill="1" applyBorder="1" applyAlignment="1">
      <alignment horizontal="right" vertical="center"/>
    </xf>
    <xf numFmtId="181" fontId="32" fillId="11" borderId="15" xfId="12" applyNumberFormat="1" applyFont="1" applyFill="1" applyBorder="1" applyAlignment="1">
      <alignment horizontal="right" vertical="center"/>
    </xf>
    <xf numFmtId="0" fontId="0" fillId="0" borderId="15" xfId="0" applyBorder="1" applyAlignment="1">
      <alignment horizontal="right" vertical="center"/>
    </xf>
    <xf numFmtId="38" fontId="32" fillId="0" borderId="1" xfId="12" applyFont="1" applyFill="1" applyBorder="1" applyAlignment="1">
      <alignment horizontal="right" vertical="center"/>
    </xf>
    <xf numFmtId="38" fontId="32" fillId="0" borderId="10" xfId="12" applyFont="1" applyFill="1" applyBorder="1" applyAlignment="1">
      <alignment horizontal="right" vertical="center"/>
    </xf>
    <xf numFmtId="38" fontId="32" fillId="0" borderId="163" xfId="12" applyFont="1" applyFill="1" applyBorder="1" applyAlignment="1">
      <alignment horizontal="right" vertical="center"/>
    </xf>
    <xf numFmtId="38" fontId="32" fillId="0" borderId="164" xfId="12" applyFont="1" applyFill="1" applyBorder="1" applyAlignment="1">
      <alignment horizontal="right" vertical="center"/>
    </xf>
    <xf numFmtId="38" fontId="32" fillId="0" borderId="165" xfId="12" applyFont="1" applyFill="1" applyBorder="1" applyAlignment="1">
      <alignment horizontal="right" vertical="center"/>
    </xf>
    <xf numFmtId="38" fontId="32" fillId="0" borderId="5" xfId="12" applyFont="1" applyFill="1" applyBorder="1" applyAlignment="1">
      <alignment horizontal="right" vertical="center"/>
    </xf>
    <xf numFmtId="38" fontId="32" fillId="0" borderId="173" xfId="12" applyFont="1" applyFill="1" applyBorder="1" applyAlignment="1">
      <alignment horizontal="right" vertical="center"/>
    </xf>
    <xf numFmtId="38" fontId="32" fillId="0" borderId="161" xfId="12" applyFont="1" applyFill="1" applyBorder="1" applyAlignment="1">
      <alignment horizontal="right" vertical="center"/>
    </xf>
    <xf numFmtId="38" fontId="32" fillId="0" borderId="162" xfId="12" applyFont="1" applyFill="1" applyBorder="1" applyAlignment="1">
      <alignment horizontal="right" vertical="center"/>
    </xf>
    <xf numFmtId="38" fontId="32" fillId="0" borderId="160" xfId="12" applyFont="1" applyFill="1" applyBorder="1" applyAlignment="1">
      <alignment horizontal="right" vertical="center"/>
    </xf>
    <xf numFmtId="38" fontId="32" fillId="0" borderId="172" xfId="12" applyFont="1" applyFill="1" applyBorder="1" applyAlignment="1">
      <alignment horizontal="right" vertical="center"/>
    </xf>
    <xf numFmtId="38" fontId="32" fillId="0" borderId="166" xfId="12" applyFont="1" applyFill="1" applyBorder="1" applyAlignment="1">
      <alignment horizontal="right" vertical="center"/>
    </xf>
    <xf numFmtId="38" fontId="32" fillId="0" borderId="4" xfId="12" applyFont="1" applyFill="1" applyBorder="1" applyAlignment="1">
      <alignment horizontal="right" vertical="center"/>
    </xf>
    <xf numFmtId="38" fontId="32" fillId="0" borderId="3" xfId="12" applyFont="1" applyFill="1" applyBorder="1" applyAlignment="1">
      <alignment horizontal="right" vertical="center"/>
    </xf>
    <xf numFmtId="0" fontId="8" fillId="2" borderId="70" xfId="0" applyFont="1" applyFill="1" applyBorder="1" applyAlignment="1" applyProtection="1">
      <alignment vertical="center" shrinkToFit="1"/>
    </xf>
    <xf numFmtId="0" fontId="8" fillId="2" borderId="68" xfId="0" applyFont="1" applyFill="1" applyBorder="1" applyAlignment="1" applyProtection="1">
      <alignment vertical="center" shrinkToFit="1"/>
    </xf>
    <xf numFmtId="0" fontId="8" fillId="2" borderId="71" xfId="0" applyFont="1" applyFill="1" applyBorder="1" applyAlignment="1" applyProtection="1">
      <alignment vertical="center" shrinkToFit="1"/>
    </xf>
    <xf numFmtId="0" fontId="8" fillId="0" borderId="0" xfId="0" applyFont="1" applyBorder="1" applyAlignment="1" applyProtection="1">
      <alignment horizontal="distributed" vertical="center"/>
    </xf>
    <xf numFmtId="0" fontId="8" fillId="3" borderId="0" xfId="0" applyFont="1" applyFill="1" applyBorder="1" applyAlignment="1" applyProtection="1">
      <alignment horizontal="center" vertical="center" shrinkToFit="1"/>
      <protection locked="0"/>
    </xf>
    <xf numFmtId="0" fontId="13" fillId="0" borderId="76" xfId="0" applyFont="1" applyBorder="1" applyAlignment="1" applyProtection="1">
      <alignment horizontal="left" vertical="center" wrapText="1"/>
    </xf>
    <xf numFmtId="0" fontId="13" fillId="0" borderId="77" xfId="0" applyFont="1" applyBorder="1" applyAlignment="1" applyProtection="1">
      <alignment horizontal="left" vertical="center" wrapText="1"/>
    </xf>
    <xf numFmtId="0" fontId="13" fillId="0" borderId="78" xfId="0" applyFont="1" applyBorder="1" applyAlignment="1" applyProtection="1">
      <alignment horizontal="left" vertical="center" wrapText="1"/>
    </xf>
    <xf numFmtId="58" fontId="8" fillId="0" borderId="0" xfId="0" applyNumberFormat="1" applyFont="1" applyFill="1" applyAlignment="1" applyProtection="1">
      <alignment horizontal="center" vertical="center"/>
    </xf>
    <xf numFmtId="0" fontId="8" fillId="0" borderId="0" xfId="0" applyFont="1" applyFill="1" applyAlignment="1" applyProtection="1">
      <alignment horizontal="center" vertical="center"/>
    </xf>
    <xf numFmtId="0" fontId="8" fillId="2" borderId="91" xfId="0" applyFont="1" applyFill="1" applyBorder="1" applyAlignment="1" applyProtection="1">
      <alignment vertical="center" shrinkToFit="1"/>
    </xf>
    <xf numFmtId="0" fontId="8" fillId="2" borderId="43" xfId="0" applyFont="1" applyFill="1" applyBorder="1" applyAlignment="1" applyProtection="1">
      <alignment vertical="center" shrinkToFit="1"/>
    </xf>
    <xf numFmtId="0" fontId="8" fillId="2" borderId="92" xfId="0" applyFont="1" applyFill="1" applyBorder="1" applyAlignment="1" applyProtection="1">
      <alignment vertical="center" shrinkToFit="1"/>
    </xf>
    <xf numFmtId="38" fontId="10" fillId="4" borderId="82" xfId="6" applyFont="1" applyFill="1" applyBorder="1" applyAlignment="1" applyProtection="1">
      <alignment horizontal="center" vertical="center"/>
      <protection locked="0"/>
    </xf>
    <xf numFmtId="38" fontId="10" fillId="4" borderId="33" xfId="6" applyFont="1" applyFill="1" applyBorder="1" applyAlignment="1" applyProtection="1">
      <alignment horizontal="center" vertical="center"/>
      <protection locked="0"/>
    </xf>
    <xf numFmtId="38" fontId="10" fillId="4" borderId="83" xfId="6" applyFont="1" applyFill="1" applyBorder="1" applyAlignment="1" applyProtection="1">
      <alignment horizontal="center" vertical="center"/>
      <protection locked="0"/>
    </xf>
    <xf numFmtId="58" fontId="8" fillId="3" borderId="0" xfId="0" applyNumberFormat="1" applyFont="1" applyFill="1" applyAlignment="1" applyProtection="1">
      <alignment horizontal="center" vertical="center" shrinkToFit="1"/>
      <protection locked="0"/>
    </xf>
    <xf numFmtId="0" fontId="8" fillId="3" borderId="0" xfId="0" applyFont="1" applyFill="1" applyAlignment="1" applyProtection="1">
      <alignment horizontal="center" vertical="center" shrinkToFit="1"/>
      <protection locked="0"/>
    </xf>
    <xf numFmtId="0" fontId="8" fillId="0" borderId="0" xfId="0" applyFont="1" applyAlignment="1" applyProtection="1">
      <alignment horizontal="center" vertical="center"/>
    </xf>
    <xf numFmtId="0" fontId="0" fillId="0" borderId="0" xfId="0" applyFont="1" applyAlignment="1" applyProtection="1">
      <alignment horizontal="center" vertical="center"/>
    </xf>
    <xf numFmtId="0" fontId="13" fillId="0" borderId="73" xfId="0" applyFont="1" applyBorder="1" applyAlignment="1" applyProtection="1">
      <alignment vertical="center" wrapText="1"/>
    </xf>
    <xf numFmtId="0" fontId="10" fillId="0" borderId="12" xfId="0" applyFont="1" applyBorder="1" applyAlignment="1" applyProtection="1">
      <alignment horizontal="center" vertical="top"/>
    </xf>
    <xf numFmtId="0" fontId="10" fillId="0" borderId="13" xfId="0" applyFont="1" applyBorder="1" applyAlignment="1" applyProtection="1">
      <alignment horizontal="center" vertical="top"/>
    </xf>
    <xf numFmtId="0" fontId="10" fillId="0" borderId="14" xfId="0" applyFont="1" applyBorder="1" applyAlignment="1" applyProtection="1">
      <alignment horizontal="center" vertical="top"/>
    </xf>
    <xf numFmtId="0" fontId="10" fillId="0" borderId="52" xfId="0" applyFont="1" applyBorder="1" applyAlignment="1" applyProtection="1">
      <alignment horizontal="center" vertical="top"/>
    </xf>
    <xf numFmtId="0" fontId="10" fillId="0" borderId="53" xfId="0" applyFont="1" applyBorder="1" applyAlignment="1" applyProtection="1">
      <alignment horizontal="center" vertical="top"/>
    </xf>
    <xf numFmtId="0" fontId="10" fillId="0" borderId="54" xfId="0" applyFont="1" applyBorder="1" applyAlignment="1" applyProtection="1">
      <alignment horizontal="center" vertical="top"/>
    </xf>
    <xf numFmtId="0" fontId="13" fillId="0" borderId="15" xfId="0" applyFont="1" applyBorder="1" applyAlignment="1" applyProtection="1">
      <alignment horizontal="left" vertical="center" wrapText="1"/>
    </xf>
    <xf numFmtId="0" fontId="13" fillId="0" borderId="31" xfId="0" applyFont="1" applyBorder="1" applyAlignment="1" applyProtection="1">
      <alignment horizontal="left" vertical="center" wrapText="1"/>
    </xf>
    <xf numFmtId="0" fontId="13" fillId="3" borderId="80" xfId="0" applyFont="1" applyFill="1" applyBorder="1" applyAlignment="1" applyProtection="1">
      <alignment horizontal="left" vertical="center" wrapText="1"/>
      <protection locked="0"/>
    </xf>
    <xf numFmtId="0" fontId="13" fillId="3" borderId="81" xfId="0" applyFont="1" applyFill="1" applyBorder="1" applyAlignment="1" applyProtection="1">
      <alignment horizontal="left" vertical="center" wrapText="1"/>
      <protection locked="0"/>
    </xf>
    <xf numFmtId="0" fontId="13" fillId="0" borderId="15" xfId="0" applyFont="1" applyBorder="1" applyAlignment="1" applyProtection="1">
      <alignment vertical="center" wrapText="1"/>
    </xf>
    <xf numFmtId="0" fontId="13" fillId="0" borderId="41" xfId="0" applyFont="1" applyBorder="1" applyAlignment="1" applyProtection="1">
      <alignment vertical="center" wrapText="1"/>
    </xf>
    <xf numFmtId="0" fontId="13" fillId="0" borderId="17" xfId="0" applyFont="1" applyBorder="1" applyAlignment="1" applyProtection="1">
      <alignment horizontal="center" vertical="center" wrapText="1"/>
    </xf>
    <xf numFmtId="0" fontId="13" fillId="0" borderId="57" xfId="0" applyFont="1" applyBorder="1" applyAlignment="1" applyProtection="1">
      <alignment horizontal="center" vertical="center" wrapText="1"/>
    </xf>
    <xf numFmtId="0" fontId="10" fillId="0" borderId="117" xfId="0" applyFont="1" applyBorder="1" applyAlignment="1" applyProtection="1">
      <alignment vertical="center" wrapText="1"/>
    </xf>
    <xf numFmtId="0" fontId="10" fillId="0" borderId="68" xfId="0" applyFont="1" applyBorder="1" applyAlignment="1" applyProtection="1">
      <alignment vertical="center" wrapText="1"/>
    </xf>
    <xf numFmtId="0" fontId="10" fillId="0" borderId="133" xfId="0" applyFont="1" applyBorder="1" applyAlignment="1" applyProtection="1">
      <alignment vertical="center" wrapText="1"/>
    </xf>
    <xf numFmtId="0" fontId="10" fillId="3" borderId="5" xfId="0" applyFont="1" applyFill="1" applyBorder="1" applyAlignment="1" applyProtection="1">
      <alignment horizontal="left" vertical="center" wrapText="1"/>
      <protection locked="0"/>
    </xf>
    <xf numFmtId="0" fontId="10" fillId="3" borderId="1" xfId="0" applyFont="1" applyFill="1" applyBorder="1" applyAlignment="1" applyProtection="1">
      <alignment horizontal="left" vertical="center" wrapText="1"/>
      <protection locked="0"/>
    </xf>
    <xf numFmtId="0" fontId="10" fillId="3" borderId="8" xfId="0" applyFont="1" applyFill="1" applyBorder="1" applyAlignment="1" applyProtection="1">
      <alignment horizontal="left" vertical="center" wrapText="1"/>
      <protection locked="0"/>
    </xf>
    <xf numFmtId="58" fontId="8" fillId="0" borderId="16" xfId="0" applyNumberFormat="1" applyFont="1" applyFill="1" applyBorder="1" applyAlignment="1" applyProtection="1">
      <alignment horizontal="right" vertical="center"/>
      <protection locked="0"/>
    </xf>
    <xf numFmtId="0" fontId="13" fillId="0" borderId="72" xfId="0" applyFont="1" applyBorder="1" applyAlignment="1" applyProtection="1">
      <alignment horizontal="center" vertical="center" wrapText="1"/>
    </xf>
    <xf numFmtId="0" fontId="13" fillId="0" borderId="80" xfId="0" applyFont="1" applyBorder="1" applyAlignment="1" applyProtection="1">
      <alignment horizontal="center" vertical="center" wrapText="1"/>
    </xf>
    <xf numFmtId="0" fontId="12" fillId="3" borderId="0" xfId="0" applyFont="1" applyFill="1" applyAlignment="1" applyProtection="1">
      <alignment horizontal="center" vertical="center"/>
      <protection locked="0"/>
    </xf>
    <xf numFmtId="0" fontId="10" fillId="3" borderId="0" xfId="0" applyFont="1" applyFill="1" applyBorder="1" applyAlignment="1" applyProtection="1">
      <alignment horizontal="right" vertical="center" shrinkToFit="1"/>
      <protection locked="0"/>
    </xf>
    <xf numFmtId="58" fontId="8" fillId="0" borderId="0" xfId="0" applyNumberFormat="1" applyFont="1" applyFill="1" applyBorder="1" applyAlignment="1" applyProtection="1">
      <alignment horizontal="right" vertical="center"/>
      <protection locked="0"/>
    </xf>
    <xf numFmtId="0" fontId="8" fillId="0" borderId="0" xfId="0" applyFont="1" applyFill="1" applyBorder="1" applyAlignment="1" applyProtection="1">
      <alignment horizontal="right" vertical="center"/>
      <protection locked="0"/>
    </xf>
    <xf numFmtId="0" fontId="8" fillId="2" borderId="38" xfId="0" applyFont="1" applyFill="1" applyBorder="1" applyAlignment="1" applyProtection="1">
      <alignment vertical="center" shrinkToFit="1"/>
      <protection locked="0"/>
    </xf>
    <xf numFmtId="0" fontId="8" fillId="2" borderId="39" xfId="0" applyFont="1" applyFill="1" applyBorder="1" applyAlignment="1" applyProtection="1">
      <alignment vertical="center" shrinkToFit="1"/>
      <protection locked="0"/>
    </xf>
    <xf numFmtId="0" fontId="8" fillId="0" borderId="44" xfId="0" applyFont="1" applyBorder="1" applyAlignment="1" applyProtection="1">
      <alignment vertical="center" wrapText="1"/>
    </xf>
    <xf numFmtId="0" fontId="10" fillId="0" borderId="34" xfId="0" applyFont="1" applyBorder="1" applyAlignment="1" applyProtection="1">
      <alignment vertical="center" wrapText="1"/>
    </xf>
    <xf numFmtId="0" fontId="10" fillId="0" borderId="51" xfId="0" applyFont="1" applyBorder="1" applyAlignment="1" applyProtection="1">
      <alignment vertical="center" wrapText="1"/>
    </xf>
    <xf numFmtId="0" fontId="10" fillId="0" borderId="47" xfId="0" applyFont="1" applyBorder="1" applyAlignment="1" applyProtection="1">
      <alignment vertical="center" wrapText="1"/>
    </xf>
    <xf numFmtId="0" fontId="10" fillId="0" borderId="16" xfId="0" applyFont="1" applyBorder="1" applyAlignment="1" applyProtection="1">
      <alignment vertical="center" wrapText="1"/>
    </xf>
    <xf numFmtId="0" fontId="10" fillId="0" borderId="22" xfId="0" applyFont="1" applyBorder="1" applyAlignment="1" applyProtection="1">
      <alignment vertical="center" wrapText="1"/>
    </xf>
    <xf numFmtId="0" fontId="8" fillId="0" borderId="37" xfId="0" applyFont="1" applyFill="1" applyBorder="1" applyAlignment="1" applyProtection="1">
      <alignment horizontal="left" vertical="center" wrapText="1"/>
    </xf>
    <xf numFmtId="0" fontId="10" fillId="0" borderId="38" xfId="0" applyFont="1" applyFill="1" applyBorder="1" applyAlignment="1" applyProtection="1">
      <alignment horizontal="left" vertical="center" wrapText="1"/>
    </xf>
    <xf numFmtId="0" fontId="10" fillId="0" borderId="39" xfId="0" applyFont="1" applyFill="1" applyBorder="1" applyAlignment="1" applyProtection="1">
      <alignment horizontal="left" vertical="center" wrapText="1"/>
    </xf>
    <xf numFmtId="0" fontId="8" fillId="0" borderId="127" xfId="0" applyFont="1" applyFill="1" applyBorder="1" applyAlignment="1" applyProtection="1">
      <alignment horizontal="left" vertical="center" wrapText="1"/>
    </xf>
    <xf numFmtId="0" fontId="10" fillId="0" borderId="25" xfId="0" applyFont="1" applyFill="1" applyBorder="1" applyAlignment="1" applyProtection="1">
      <alignment horizontal="left" vertical="center" wrapText="1"/>
    </xf>
    <xf numFmtId="0" fontId="10" fillId="0" borderId="128" xfId="0" applyFont="1" applyFill="1" applyBorder="1" applyAlignment="1" applyProtection="1">
      <alignment horizontal="left" vertical="center" wrapText="1"/>
    </xf>
    <xf numFmtId="0" fontId="10" fillId="0" borderId="40" xfId="0" applyFont="1" applyFill="1" applyBorder="1" applyAlignment="1" applyProtection="1">
      <alignment horizontal="left" vertical="center" wrapText="1"/>
    </xf>
    <xf numFmtId="0" fontId="10" fillId="0" borderId="41" xfId="0" applyFont="1" applyFill="1" applyBorder="1" applyAlignment="1" applyProtection="1">
      <alignment horizontal="left" vertical="center" wrapText="1"/>
    </xf>
    <xf numFmtId="0" fontId="10" fillId="0" borderId="42" xfId="0" applyFont="1" applyFill="1" applyBorder="1" applyAlignment="1" applyProtection="1">
      <alignment horizontal="left" vertical="center" wrapText="1"/>
    </xf>
    <xf numFmtId="0" fontId="8" fillId="4" borderId="109" xfId="0" applyFont="1" applyFill="1" applyBorder="1" applyAlignment="1" applyProtection="1">
      <alignment horizontal="center" vertical="center"/>
      <protection locked="0"/>
    </xf>
    <xf numFmtId="0" fontId="8" fillId="4" borderId="108" xfId="0" applyFont="1" applyFill="1" applyBorder="1" applyAlignment="1" applyProtection="1">
      <alignment horizontal="center" vertical="center"/>
      <protection locked="0"/>
    </xf>
    <xf numFmtId="0" fontId="8" fillId="4" borderId="110" xfId="0" applyFont="1" applyFill="1" applyBorder="1" applyAlignment="1" applyProtection="1">
      <alignment horizontal="center" vertical="center"/>
      <protection locked="0"/>
    </xf>
    <xf numFmtId="0" fontId="8" fillId="0" borderId="44" xfId="0" applyFont="1" applyBorder="1" applyAlignment="1" applyProtection="1">
      <alignment horizontal="center" vertical="center" textRotation="255" wrapText="1" shrinkToFit="1"/>
    </xf>
    <xf numFmtId="0" fontId="8" fillId="0" borderId="45" xfId="0" applyFont="1" applyBorder="1" applyAlignment="1" applyProtection="1">
      <alignment horizontal="center" vertical="center" textRotation="255" wrapText="1" shrinkToFit="1"/>
    </xf>
    <xf numFmtId="0" fontId="8" fillId="0" borderId="46" xfId="0" applyFont="1" applyBorder="1" applyAlignment="1" applyProtection="1">
      <alignment horizontal="center" vertical="center" textRotation="255" wrapText="1" shrinkToFit="1"/>
    </xf>
    <xf numFmtId="0" fontId="8" fillId="0" borderId="9" xfId="0" applyFont="1" applyBorder="1" applyAlignment="1" applyProtection="1">
      <alignment horizontal="center" vertical="center" textRotation="255" wrapText="1" shrinkToFit="1"/>
    </xf>
    <xf numFmtId="0" fontId="8" fillId="0" borderId="64" xfId="0" applyFont="1" applyBorder="1" applyAlignment="1" applyProtection="1">
      <alignment horizontal="center" vertical="center" textRotation="255" wrapText="1" shrinkToFit="1"/>
    </xf>
    <xf numFmtId="0" fontId="8" fillId="0" borderId="10" xfId="0" applyFont="1" applyBorder="1" applyAlignment="1" applyProtection="1">
      <alignment horizontal="center" vertical="center" textRotation="255" wrapText="1" shrinkToFit="1"/>
    </xf>
    <xf numFmtId="0" fontId="8" fillId="4" borderId="94" xfId="0" applyFont="1" applyFill="1" applyBorder="1" applyAlignment="1" applyProtection="1">
      <alignment horizontal="center" vertical="center"/>
      <protection locked="0"/>
    </xf>
    <xf numFmtId="0" fontId="8" fillId="4" borderId="95" xfId="0" applyFont="1" applyFill="1" applyBorder="1" applyAlignment="1" applyProtection="1">
      <alignment horizontal="center" vertical="center"/>
      <protection locked="0"/>
    </xf>
    <xf numFmtId="0" fontId="8" fillId="4" borderId="111" xfId="0" applyFont="1" applyFill="1" applyBorder="1" applyAlignment="1" applyProtection="1">
      <alignment horizontal="center" vertical="center"/>
      <protection locked="0"/>
    </xf>
    <xf numFmtId="0" fontId="8" fillId="4" borderId="97" xfId="0" applyFont="1" applyFill="1" applyBorder="1" applyAlignment="1" applyProtection="1">
      <alignment horizontal="center" vertical="center"/>
      <protection locked="0"/>
    </xf>
    <xf numFmtId="0" fontId="8" fillId="4" borderId="98" xfId="0" applyFont="1" applyFill="1" applyBorder="1" applyAlignment="1" applyProtection="1">
      <alignment horizontal="center" vertical="center"/>
      <protection locked="0"/>
    </xf>
    <xf numFmtId="0" fontId="8" fillId="4" borderId="107" xfId="0" applyFont="1" applyFill="1" applyBorder="1" applyAlignment="1" applyProtection="1">
      <alignment horizontal="center" vertical="center"/>
      <protection locked="0"/>
    </xf>
    <xf numFmtId="0" fontId="8" fillId="0" borderId="34" xfId="0" applyFont="1" applyBorder="1" applyAlignment="1" applyProtection="1">
      <alignment vertical="center" wrapText="1"/>
    </xf>
    <xf numFmtId="0" fontId="8" fillId="0" borderId="51" xfId="0" applyFont="1" applyBorder="1" applyAlignment="1" applyProtection="1">
      <alignment vertical="center" wrapText="1"/>
    </xf>
    <xf numFmtId="0" fontId="8" fillId="0" borderId="46" xfId="0" applyFont="1" applyBorder="1" applyAlignment="1" applyProtection="1">
      <alignment vertical="center" wrapText="1"/>
    </xf>
    <xf numFmtId="0" fontId="8" fillId="0" borderId="0" xfId="0" applyFont="1" applyBorder="1" applyAlignment="1" applyProtection="1">
      <alignment vertical="center" wrapText="1"/>
    </xf>
    <xf numFmtId="0" fontId="8" fillId="0" borderId="7" xfId="0" applyFont="1" applyBorder="1" applyAlignment="1" applyProtection="1">
      <alignment vertical="center" wrapText="1"/>
    </xf>
    <xf numFmtId="0" fontId="8" fillId="0" borderId="47" xfId="0" applyFont="1" applyBorder="1" applyAlignment="1" applyProtection="1">
      <alignment vertical="center" wrapText="1"/>
    </xf>
    <xf numFmtId="0" fontId="8" fillId="0" borderId="16" xfId="0" applyFont="1" applyBorder="1" applyAlignment="1" applyProtection="1">
      <alignment vertical="center" wrapText="1"/>
    </xf>
    <xf numFmtId="0" fontId="8" fillId="0" borderId="22" xfId="0" applyFont="1" applyBorder="1" applyAlignment="1" applyProtection="1">
      <alignment vertical="center" wrapText="1"/>
    </xf>
    <xf numFmtId="0" fontId="20" fillId="0" borderId="109" xfId="0" applyFont="1" applyBorder="1" applyAlignment="1" applyProtection="1">
      <alignment horizontal="left" vertical="center" shrinkToFit="1"/>
    </xf>
    <xf numFmtId="0" fontId="8" fillId="0" borderId="108" xfId="0" applyFont="1" applyBorder="1" applyAlignment="1" applyProtection="1">
      <alignment horizontal="left" vertical="center" shrinkToFit="1"/>
    </xf>
    <xf numFmtId="0" fontId="8" fillId="0" borderId="150" xfId="0" applyFont="1" applyBorder="1" applyAlignment="1" applyProtection="1">
      <alignment horizontal="left" vertical="center" shrinkToFit="1"/>
    </xf>
    <xf numFmtId="0" fontId="8" fillId="4" borderId="116" xfId="0" applyFont="1" applyFill="1" applyBorder="1" applyAlignment="1" applyProtection="1">
      <alignment horizontal="center" vertical="center"/>
      <protection locked="0"/>
    </xf>
    <xf numFmtId="0" fontId="8" fillId="4" borderId="113" xfId="0" applyFont="1" applyFill="1" applyBorder="1" applyAlignment="1" applyProtection="1">
      <alignment horizontal="center" vertical="center"/>
      <protection locked="0"/>
    </xf>
    <xf numFmtId="0" fontId="8" fillId="4" borderId="137" xfId="0" applyFont="1" applyFill="1" applyBorder="1" applyAlignment="1" applyProtection="1">
      <alignment horizontal="center" vertical="center"/>
      <protection locked="0"/>
    </xf>
    <xf numFmtId="0" fontId="8" fillId="4" borderId="119" xfId="0" applyFont="1" applyFill="1" applyBorder="1" applyAlignment="1" applyProtection="1">
      <alignment horizontal="center" vertical="center"/>
      <protection locked="0"/>
    </xf>
    <xf numFmtId="0" fontId="8" fillId="4" borderId="100" xfId="0" applyFont="1" applyFill="1" applyBorder="1" applyAlignment="1" applyProtection="1">
      <alignment horizontal="center" vertical="center"/>
      <protection locked="0"/>
    </xf>
    <xf numFmtId="0" fontId="8" fillId="4" borderId="120" xfId="0" applyFont="1" applyFill="1" applyBorder="1" applyAlignment="1" applyProtection="1">
      <alignment horizontal="center" vertical="center"/>
      <protection locked="0"/>
    </xf>
    <xf numFmtId="0" fontId="8" fillId="4" borderId="121" xfId="0" applyFont="1" applyFill="1" applyBorder="1" applyAlignment="1" applyProtection="1">
      <alignment horizontal="center" vertical="center"/>
      <protection locked="0"/>
    </xf>
    <xf numFmtId="0" fontId="8" fillId="4" borderId="103" xfId="0" applyFont="1" applyFill="1" applyBorder="1" applyAlignment="1" applyProtection="1">
      <alignment horizontal="center" vertical="center"/>
      <protection locked="0"/>
    </xf>
    <xf numFmtId="0" fontId="8" fillId="4" borderId="122" xfId="0" applyFont="1" applyFill="1" applyBorder="1" applyAlignment="1" applyProtection="1">
      <alignment horizontal="center" vertical="center"/>
      <protection locked="0"/>
    </xf>
    <xf numFmtId="0" fontId="8" fillId="2" borderId="15" xfId="0" applyFont="1" applyFill="1" applyBorder="1" applyAlignment="1" applyProtection="1">
      <alignment vertical="center" shrinkToFit="1"/>
      <protection locked="0"/>
    </xf>
    <xf numFmtId="0" fontId="8" fillId="2" borderId="31" xfId="0" applyFont="1" applyFill="1" applyBorder="1" applyAlignment="1" applyProtection="1">
      <alignment vertical="center" shrinkToFit="1"/>
      <protection locked="0"/>
    </xf>
    <xf numFmtId="0" fontId="10" fillId="3" borderId="1" xfId="0" applyFont="1" applyFill="1" applyBorder="1" applyAlignment="1" applyProtection="1">
      <alignment horizontal="right" vertical="center" shrinkToFit="1"/>
      <protection locked="0"/>
    </xf>
    <xf numFmtId="0" fontId="8" fillId="0" borderId="112" xfId="0" applyFont="1" applyFill="1" applyBorder="1" applyAlignment="1" applyProtection="1">
      <alignment vertical="center" wrapText="1"/>
    </xf>
    <xf numFmtId="0" fontId="10" fillId="0" borderId="89" xfId="0" applyFont="1" applyFill="1" applyBorder="1" applyAlignment="1" applyProtection="1">
      <alignment vertical="center" wrapText="1"/>
    </xf>
    <xf numFmtId="0" fontId="10" fillId="0" borderId="89" xfId="0" applyFont="1" applyFill="1" applyBorder="1" applyAlignment="1" applyProtection="1">
      <alignment vertical="center"/>
    </xf>
    <xf numFmtId="0" fontId="8" fillId="2" borderId="41" xfId="0" applyFont="1" applyFill="1" applyBorder="1" applyAlignment="1" applyProtection="1">
      <alignment vertical="center" shrinkToFit="1"/>
      <protection locked="0"/>
    </xf>
    <xf numFmtId="0" fontId="8" fillId="2" borderId="42" xfId="0" applyFont="1" applyFill="1" applyBorder="1" applyAlignment="1" applyProtection="1">
      <alignment vertical="center" shrinkToFit="1"/>
      <protection locked="0"/>
    </xf>
    <xf numFmtId="0" fontId="8" fillId="0" borderId="114" xfId="0" applyFont="1" applyFill="1" applyBorder="1" applyAlignment="1" applyProtection="1">
      <alignment horizontal="right" vertical="center"/>
      <protection locked="0"/>
    </xf>
    <xf numFmtId="0" fontId="0" fillId="0" borderId="36" xfId="0" applyFont="1" applyFill="1" applyBorder="1" applyAlignment="1" applyProtection="1">
      <alignment horizontal="right" vertical="center"/>
      <protection locked="0"/>
    </xf>
    <xf numFmtId="0" fontId="8" fillId="0" borderId="69" xfId="0" applyFont="1" applyFill="1" applyBorder="1" applyAlignment="1" applyProtection="1">
      <alignment horizontal="center" vertical="center" wrapText="1"/>
    </xf>
    <xf numFmtId="0" fontId="10" fillId="0" borderId="38" xfId="0" applyFont="1" applyFill="1" applyBorder="1" applyAlignment="1" applyProtection="1">
      <alignment vertical="center"/>
    </xf>
    <xf numFmtId="0" fontId="8" fillId="0" borderId="38" xfId="0" applyFont="1" applyFill="1" applyBorder="1" applyAlignment="1" applyProtection="1">
      <alignment horizontal="center" vertical="center" wrapText="1"/>
    </xf>
    <xf numFmtId="0" fontId="8" fillId="0" borderId="44" xfId="0" applyFont="1" applyBorder="1" applyAlignment="1" applyProtection="1">
      <alignment vertical="center"/>
    </xf>
    <xf numFmtId="0" fontId="0" fillId="0" borderId="51" xfId="0" applyFont="1" applyBorder="1" applyAlignment="1" applyProtection="1">
      <alignment vertical="center"/>
    </xf>
    <xf numFmtId="0" fontId="0" fillId="0" borderId="53" xfId="0" applyFont="1" applyBorder="1" applyAlignment="1" applyProtection="1">
      <alignment vertical="center"/>
    </xf>
    <xf numFmtId="0" fontId="0" fillId="0" borderId="54" xfId="0" applyFont="1" applyBorder="1" applyAlignment="1" applyProtection="1">
      <alignment vertical="center"/>
    </xf>
    <xf numFmtId="0" fontId="11" fillId="0" borderId="34" xfId="0" applyFont="1" applyBorder="1" applyAlignment="1" applyProtection="1">
      <alignment vertical="center" wrapText="1"/>
    </xf>
    <xf numFmtId="0" fontId="0" fillId="0" borderId="34" xfId="0" applyFont="1" applyBorder="1" applyAlignment="1" applyProtection="1">
      <alignment vertical="center" wrapText="1"/>
    </xf>
    <xf numFmtId="0" fontId="0" fillId="0" borderId="16" xfId="0" applyFont="1" applyBorder="1" applyAlignment="1" applyProtection="1">
      <alignment vertical="center" wrapText="1"/>
    </xf>
    <xf numFmtId="0" fontId="10" fillId="4" borderId="44" xfId="0" applyFont="1" applyFill="1" applyBorder="1" applyAlignment="1" applyProtection="1">
      <alignment horizontal="center" vertical="center"/>
      <protection locked="0"/>
    </xf>
    <xf numFmtId="0" fontId="10" fillId="4" borderId="51" xfId="0" applyFont="1" applyFill="1" applyBorder="1" applyAlignment="1" applyProtection="1">
      <alignment horizontal="center" vertical="center"/>
      <protection locked="0"/>
    </xf>
    <xf numFmtId="0" fontId="10" fillId="4" borderId="47" xfId="0" applyFont="1" applyFill="1" applyBorder="1" applyAlignment="1" applyProtection="1">
      <alignment horizontal="center" vertical="center"/>
      <protection locked="0"/>
    </xf>
    <xf numFmtId="0" fontId="10" fillId="4" borderId="16" xfId="0" applyFont="1" applyFill="1" applyBorder="1" applyAlignment="1" applyProtection="1">
      <alignment horizontal="center" vertical="center"/>
      <protection locked="0"/>
    </xf>
    <xf numFmtId="0" fontId="10" fillId="4" borderId="22" xfId="0" applyFont="1" applyFill="1" applyBorder="1" applyAlignment="1" applyProtection="1">
      <alignment horizontal="center" vertical="center"/>
      <protection locked="0"/>
    </xf>
    <xf numFmtId="0" fontId="10" fillId="0" borderId="39" xfId="0" applyFont="1" applyFill="1" applyBorder="1" applyAlignment="1" applyProtection="1">
      <alignment vertical="center"/>
    </xf>
    <xf numFmtId="0" fontId="10" fillId="4" borderId="95" xfId="0" applyFont="1" applyFill="1" applyBorder="1" applyAlignment="1" applyProtection="1">
      <alignment horizontal="center" vertical="center"/>
      <protection locked="0"/>
    </xf>
    <xf numFmtId="0" fontId="10" fillId="4" borderId="111" xfId="0" applyFont="1" applyFill="1" applyBorder="1" applyAlignment="1" applyProtection="1">
      <alignment horizontal="center" vertical="center"/>
      <protection locked="0"/>
    </xf>
    <xf numFmtId="38" fontId="8" fillId="0" borderId="2" xfId="6" applyFont="1" applyFill="1" applyBorder="1" applyAlignment="1" applyProtection="1">
      <alignment horizontal="right" vertical="center"/>
      <protection locked="0"/>
    </xf>
    <xf numFmtId="38" fontId="8" fillId="0" borderId="43" xfId="6" applyFont="1" applyFill="1" applyBorder="1" applyAlignment="1" applyProtection="1">
      <alignment horizontal="right" vertical="center"/>
      <protection locked="0"/>
    </xf>
    <xf numFmtId="0" fontId="8" fillId="4" borderId="106" xfId="0" applyFont="1" applyFill="1" applyBorder="1" applyAlignment="1" applyProtection="1">
      <alignment horizontal="center" vertical="center"/>
      <protection locked="0"/>
    </xf>
    <xf numFmtId="0" fontId="8" fillId="4" borderId="101" xfId="0" applyFont="1" applyFill="1" applyBorder="1" applyAlignment="1" applyProtection="1">
      <alignment horizontal="center" vertical="center"/>
      <protection locked="0"/>
    </xf>
    <xf numFmtId="0" fontId="8" fillId="4" borderId="136" xfId="0" applyFont="1" applyFill="1" applyBorder="1" applyAlignment="1" applyProtection="1">
      <alignment horizontal="center" vertical="center"/>
      <protection locked="0"/>
    </xf>
    <xf numFmtId="0" fontId="20" fillId="0" borderId="116" xfId="0" applyFont="1" applyBorder="1" applyAlignment="1" applyProtection="1">
      <alignment horizontal="left" vertical="center" wrapText="1"/>
    </xf>
    <xf numFmtId="0" fontId="20" fillId="0" borderId="113" xfId="0" applyFont="1" applyBorder="1" applyAlignment="1" applyProtection="1">
      <alignment horizontal="left" vertical="center" wrapText="1"/>
    </xf>
    <xf numFmtId="0" fontId="20" fillId="0" borderId="118" xfId="0" applyFont="1" applyBorder="1" applyAlignment="1" applyProtection="1">
      <alignment horizontal="left" vertical="center" wrapText="1"/>
    </xf>
    <xf numFmtId="0" fontId="10" fillId="0" borderId="11" xfId="0" applyFont="1" applyFill="1" applyBorder="1" applyAlignment="1" applyProtection="1">
      <alignment horizontal="center" vertical="center"/>
    </xf>
    <xf numFmtId="0" fontId="10" fillId="0" borderId="7" xfId="0" applyFont="1" applyFill="1" applyBorder="1" applyAlignment="1" applyProtection="1">
      <alignment horizontal="center" vertical="center"/>
    </xf>
    <xf numFmtId="0" fontId="10" fillId="0" borderId="22" xfId="0" applyFont="1" applyFill="1" applyBorder="1" applyAlignment="1" applyProtection="1">
      <alignment horizontal="center" vertical="center"/>
    </xf>
    <xf numFmtId="0" fontId="10" fillId="0" borderId="3" xfId="0" applyFont="1" applyFill="1" applyBorder="1" applyAlignment="1" applyProtection="1">
      <alignment horizontal="center" vertical="center"/>
    </xf>
    <xf numFmtId="0" fontId="10" fillId="0" borderId="9" xfId="0" applyFont="1" applyFill="1" applyBorder="1" applyAlignment="1" applyProtection="1">
      <alignment horizontal="center" vertical="center"/>
    </xf>
    <xf numFmtId="0" fontId="10" fillId="0" borderId="48" xfId="0" applyFont="1" applyFill="1" applyBorder="1" applyAlignment="1" applyProtection="1">
      <alignment horizontal="center" vertical="center"/>
    </xf>
    <xf numFmtId="38" fontId="8" fillId="0" borderId="4" xfId="6" applyFont="1" applyFill="1" applyBorder="1" applyAlignment="1" applyProtection="1">
      <alignment horizontal="right" vertical="center"/>
      <protection locked="0"/>
    </xf>
    <xf numFmtId="38" fontId="8" fillId="0" borderId="6" xfId="6" applyFont="1" applyFill="1" applyBorder="1" applyAlignment="1" applyProtection="1">
      <alignment horizontal="right" vertical="center"/>
      <protection locked="0"/>
    </xf>
    <xf numFmtId="38" fontId="8" fillId="0" borderId="0" xfId="6" applyFont="1" applyFill="1" applyBorder="1" applyAlignment="1" applyProtection="1">
      <alignment horizontal="right" vertical="center"/>
      <protection locked="0"/>
    </xf>
    <xf numFmtId="38" fontId="8" fillId="0" borderId="50" xfId="6" applyFont="1" applyFill="1" applyBorder="1" applyAlignment="1" applyProtection="1">
      <alignment horizontal="right" vertical="center"/>
      <protection locked="0"/>
    </xf>
    <xf numFmtId="38" fontId="8" fillId="0" borderId="16" xfId="6" applyFont="1" applyFill="1" applyBorder="1" applyAlignment="1" applyProtection="1">
      <alignment horizontal="right" vertical="center"/>
      <protection locked="0"/>
    </xf>
    <xf numFmtId="38" fontId="8" fillId="0" borderId="105" xfId="6" applyFont="1" applyFill="1" applyBorder="1" applyAlignment="1" applyProtection="1">
      <alignment horizontal="right" vertical="center"/>
      <protection locked="0"/>
    </xf>
    <xf numFmtId="38" fontId="8" fillId="0" borderId="46" xfId="6" applyFont="1" applyFill="1" applyBorder="1" applyAlignment="1" applyProtection="1">
      <alignment horizontal="right" vertical="center"/>
      <protection locked="0"/>
    </xf>
    <xf numFmtId="38" fontId="8" fillId="0" borderId="47" xfId="6" applyFont="1" applyFill="1" applyBorder="1" applyAlignment="1" applyProtection="1">
      <alignment horizontal="right" vertical="center"/>
      <protection locked="0"/>
    </xf>
    <xf numFmtId="0" fontId="22" fillId="0" borderId="16" xfId="0" applyFont="1" applyFill="1" applyBorder="1" applyAlignment="1" applyProtection="1">
      <alignment horizontal="center" vertical="center"/>
      <protection locked="0"/>
    </xf>
    <xf numFmtId="0" fontId="8" fillId="0" borderId="91"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17" xfId="0" applyFont="1" applyFill="1" applyBorder="1" applyAlignment="1" applyProtection="1">
      <alignment horizontal="center" vertical="center" wrapText="1"/>
    </xf>
    <xf numFmtId="0" fontId="8" fillId="0" borderId="44" xfId="0" applyFont="1" applyBorder="1" applyAlignment="1" applyProtection="1">
      <alignment horizontal="center" vertical="center" textRotation="255" shrinkToFit="1"/>
    </xf>
    <xf numFmtId="0" fontId="8" fillId="0" borderId="34" xfId="0" applyFont="1" applyBorder="1" applyAlignment="1" applyProtection="1">
      <alignment horizontal="center" vertical="center" textRotation="255" shrinkToFit="1"/>
    </xf>
    <xf numFmtId="0" fontId="8" fillId="0" borderId="46" xfId="0" applyFont="1" applyBorder="1" applyAlignment="1" applyProtection="1">
      <alignment horizontal="center" vertical="center" textRotation="255" shrinkToFit="1"/>
    </xf>
    <xf numFmtId="0" fontId="8" fillId="0" borderId="0" xfId="0" applyFont="1" applyBorder="1" applyAlignment="1" applyProtection="1">
      <alignment horizontal="center" vertical="center" textRotation="255" shrinkToFit="1"/>
    </xf>
    <xf numFmtId="0" fontId="8" fillId="0" borderId="47" xfId="0" applyFont="1" applyBorder="1" applyAlignment="1" applyProtection="1">
      <alignment horizontal="center" vertical="center" textRotation="255" shrinkToFit="1"/>
    </xf>
    <xf numFmtId="0" fontId="8" fillId="0" borderId="16" xfId="0" applyFont="1" applyBorder="1" applyAlignment="1" applyProtection="1">
      <alignment horizontal="center" vertical="center" textRotation="255" shrinkToFit="1"/>
    </xf>
    <xf numFmtId="0" fontId="11" fillId="0" borderId="0" xfId="0" applyFont="1" applyAlignment="1" applyProtection="1">
      <alignment vertical="center" wrapText="1"/>
    </xf>
    <xf numFmtId="0" fontId="0" fillId="0" borderId="0" xfId="0" applyAlignment="1">
      <alignment vertical="center" wrapText="1"/>
    </xf>
    <xf numFmtId="0" fontId="8" fillId="0" borderId="114" xfId="0" applyFont="1" applyFill="1" applyBorder="1" applyAlignment="1" applyProtection="1">
      <alignment horizontal="center" vertical="center"/>
      <protection locked="0"/>
    </xf>
    <xf numFmtId="0" fontId="8" fillId="0" borderId="36" xfId="0" applyFont="1" applyFill="1" applyBorder="1" applyAlignment="1" applyProtection="1">
      <alignment horizontal="center" vertical="center"/>
      <protection locked="0"/>
    </xf>
    <xf numFmtId="0" fontId="8" fillId="0" borderId="94" xfId="0" applyFont="1" applyFill="1" applyBorder="1" applyAlignment="1" applyProtection="1">
      <alignment horizontal="center" vertical="center"/>
      <protection locked="0"/>
    </xf>
    <xf numFmtId="0" fontId="8" fillId="0" borderId="95" xfId="0" applyFont="1" applyFill="1" applyBorder="1" applyAlignment="1" applyProtection="1">
      <alignment horizontal="center" vertical="center"/>
      <protection locked="0"/>
    </xf>
    <xf numFmtId="0" fontId="8" fillId="0" borderId="109" xfId="0" applyFont="1" applyFill="1" applyBorder="1" applyAlignment="1" applyProtection="1">
      <alignment horizontal="center" vertical="center"/>
      <protection locked="0"/>
    </xf>
    <xf numFmtId="0" fontId="10" fillId="0" borderId="108" xfId="0" applyFont="1" applyFill="1" applyBorder="1" applyAlignment="1" applyProtection="1">
      <alignment horizontal="center" vertical="center"/>
      <protection locked="0"/>
    </xf>
    <xf numFmtId="0" fontId="8" fillId="12" borderId="34" xfId="0" applyFont="1" applyFill="1" applyBorder="1" applyAlignment="1" applyProtection="1">
      <alignment horizontal="center" vertical="center"/>
      <protection locked="0"/>
    </xf>
    <xf numFmtId="0" fontId="0" fillId="12" borderId="34" xfId="0" applyFont="1" applyFill="1" applyBorder="1" applyAlignment="1" applyProtection="1">
      <alignment horizontal="center" vertical="center"/>
      <protection locked="0"/>
    </xf>
    <xf numFmtId="0" fontId="8" fillId="12" borderId="56" xfId="0" applyFont="1" applyFill="1" applyBorder="1" applyAlignment="1" applyProtection="1">
      <alignment horizontal="center" vertical="center"/>
      <protection locked="0"/>
    </xf>
    <xf numFmtId="0" fontId="0" fillId="12" borderId="56" xfId="0" applyFont="1" applyFill="1" applyBorder="1" applyAlignment="1" applyProtection="1">
      <alignment horizontal="center" vertical="center"/>
      <protection locked="0"/>
    </xf>
    <xf numFmtId="0" fontId="8" fillId="12" borderId="44" xfId="0" applyFont="1" applyFill="1" applyBorder="1" applyAlignment="1" applyProtection="1">
      <alignment vertical="center" wrapText="1"/>
    </xf>
    <xf numFmtId="0" fontId="0" fillId="12" borderId="34" xfId="0" applyFont="1" applyFill="1" applyBorder="1" applyAlignment="1" applyProtection="1">
      <alignment vertical="center" wrapText="1"/>
    </xf>
    <xf numFmtId="0" fontId="0" fillId="12" borderId="51" xfId="0" applyFont="1" applyFill="1" applyBorder="1" applyAlignment="1" applyProtection="1">
      <alignment vertical="center" wrapText="1"/>
    </xf>
    <xf numFmtId="0" fontId="0" fillId="12" borderId="47" xfId="0" applyFont="1" applyFill="1" applyBorder="1" applyAlignment="1" applyProtection="1">
      <alignment vertical="center" wrapText="1"/>
    </xf>
    <xf numFmtId="0" fontId="0" fillId="12" borderId="16" xfId="0" applyFont="1" applyFill="1" applyBorder="1" applyAlignment="1" applyProtection="1">
      <alignment vertical="center" wrapText="1"/>
    </xf>
    <xf numFmtId="0" fontId="0" fillId="12" borderId="22" xfId="0" applyFont="1" applyFill="1" applyBorder="1" applyAlignment="1" applyProtection="1">
      <alignment vertical="center" wrapText="1"/>
    </xf>
    <xf numFmtId="0" fontId="8" fillId="12" borderId="44" xfId="0" applyFont="1" applyFill="1" applyBorder="1" applyAlignment="1" applyProtection="1">
      <alignment vertical="center"/>
    </xf>
    <xf numFmtId="0" fontId="0" fillId="12" borderId="34" xfId="0" applyFont="1" applyFill="1" applyBorder="1" applyAlignment="1" applyProtection="1">
      <alignment vertical="center"/>
    </xf>
    <xf numFmtId="0" fontId="0" fillId="12" borderId="45" xfId="0" applyFont="1" applyFill="1" applyBorder="1" applyAlignment="1" applyProtection="1">
      <alignment vertical="center"/>
    </xf>
    <xf numFmtId="0" fontId="8" fillId="12" borderId="55" xfId="0" applyFont="1" applyFill="1" applyBorder="1" applyAlignment="1" applyProtection="1">
      <alignment vertical="center"/>
    </xf>
    <xf numFmtId="0" fontId="0" fillId="12" borderId="56" xfId="0" applyFont="1" applyFill="1" applyBorder="1" applyAlignment="1" applyProtection="1">
      <alignment vertical="center"/>
    </xf>
    <xf numFmtId="0" fontId="0" fillId="12" borderId="57" xfId="0" applyFont="1" applyFill="1" applyBorder="1" applyAlignment="1" applyProtection="1">
      <alignment vertical="center"/>
    </xf>
    <xf numFmtId="0" fontId="10" fillId="12" borderId="49" xfId="0" applyFont="1" applyFill="1" applyBorder="1" applyAlignment="1" applyProtection="1">
      <alignment horizontal="center" vertical="center" wrapText="1"/>
    </xf>
    <xf numFmtId="0" fontId="0" fillId="12" borderId="34" xfId="0" applyFont="1" applyFill="1" applyBorder="1" applyAlignment="1" applyProtection="1">
      <alignment horizontal="center" vertical="center"/>
    </xf>
    <xf numFmtId="0" fontId="10" fillId="12" borderId="58" xfId="0" applyFont="1" applyFill="1" applyBorder="1" applyAlignment="1" applyProtection="1">
      <alignment horizontal="center" vertical="center" wrapText="1"/>
    </xf>
    <xf numFmtId="0" fontId="0" fillId="12" borderId="56" xfId="0" applyFont="1" applyFill="1" applyBorder="1" applyAlignment="1" applyProtection="1">
      <alignment horizontal="center" vertical="center"/>
    </xf>
    <xf numFmtId="0" fontId="8" fillId="0" borderId="105" xfId="0" applyFont="1" applyBorder="1" applyAlignment="1" applyProtection="1">
      <alignment horizontal="center" vertical="center" textRotation="255" shrinkToFit="1"/>
    </xf>
    <xf numFmtId="0" fontId="8" fillId="0" borderId="4" xfId="0" applyFont="1" applyBorder="1" applyAlignment="1" applyProtection="1">
      <alignment horizontal="center" vertical="center" textRotation="255" shrinkToFit="1"/>
    </xf>
    <xf numFmtId="0" fontId="8" fillId="0" borderId="105" xfId="0" applyFont="1" applyBorder="1" applyAlignment="1" applyProtection="1">
      <alignment horizontal="center" vertical="center" textRotation="255" wrapText="1" shrinkToFit="1"/>
    </xf>
    <xf numFmtId="0" fontId="8" fillId="0" borderId="3" xfId="0" applyFont="1" applyBorder="1" applyAlignment="1" applyProtection="1">
      <alignment horizontal="center" vertical="center" textRotation="255" shrinkToFit="1"/>
    </xf>
    <xf numFmtId="0" fontId="8" fillId="0" borderId="9" xfId="0" applyFont="1" applyBorder="1" applyAlignment="1" applyProtection="1">
      <alignment horizontal="center" vertical="center" textRotation="255" shrinkToFit="1"/>
    </xf>
    <xf numFmtId="0" fontId="8" fillId="0" borderId="45" xfId="0" applyFont="1" applyBorder="1" applyAlignment="1" applyProtection="1">
      <alignment horizontal="center" vertical="center" textRotation="255" shrinkToFit="1"/>
    </xf>
    <xf numFmtId="0" fontId="8" fillId="0" borderId="48" xfId="0" applyFont="1" applyBorder="1" applyAlignment="1" applyProtection="1">
      <alignment horizontal="center" vertical="center" textRotation="255" shrinkToFit="1"/>
    </xf>
    <xf numFmtId="0" fontId="10" fillId="0" borderId="105" xfId="0" applyFont="1" applyFill="1" applyBorder="1" applyAlignment="1" applyProtection="1">
      <alignment horizontal="left" vertical="center" wrapText="1"/>
    </xf>
    <xf numFmtId="0" fontId="0" fillId="0" borderId="4" xfId="0" applyFont="1" applyFill="1" applyBorder="1" applyAlignment="1" applyProtection="1">
      <alignment horizontal="left" vertical="center"/>
    </xf>
    <xf numFmtId="0" fontId="0" fillId="0" borderId="11" xfId="0" applyFont="1" applyFill="1" applyBorder="1" applyAlignment="1" applyProtection="1">
      <alignment horizontal="left" vertical="center"/>
    </xf>
    <xf numFmtId="38" fontId="10" fillId="2" borderId="86" xfId="0" applyNumberFormat="1" applyFont="1" applyFill="1" applyBorder="1" applyAlignment="1" applyProtection="1">
      <alignment horizontal="right" vertical="center"/>
    </xf>
    <xf numFmtId="38" fontId="10" fillId="2" borderId="72" xfId="0" applyNumberFormat="1" applyFont="1" applyFill="1" applyBorder="1" applyAlignment="1" applyProtection="1">
      <alignment horizontal="right" vertical="center"/>
    </xf>
    <xf numFmtId="38" fontId="10" fillId="2" borderId="2" xfId="0" applyNumberFormat="1" applyFont="1" applyFill="1" applyBorder="1" applyAlignment="1" applyProtection="1">
      <alignment horizontal="right" vertical="center"/>
    </xf>
    <xf numFmtId="0" fontId="11" fillId="0" borderId="0" xfId="0" applyFont="1" applyBorder="1" applyAlignment="1" applyProtection="1">
      <alignment vertical="top"/>
    </xf>
    <xf numFmtId="0" fontId="16" fillId="0" borderId="36" xfId="0" applyFont="1" applyBorder="1" applyAlignment="1" applyProtection="1">
      <alignment horizontal="center" vertical="center"/>
    </xf>
    <xf numFmtId="0" fontId="76" fillId="0" borderId="36" xfId="0" applyFont="1" applyBorder="1" applyAlignment="1">
      <alignment horizontal="center" vertical="center"/>
    </xf>
    <xf numFmtId="0" fontId="76" fillId="0" borderId="115" xfId="0" applyFont="1" applyBorder="1" applyAlignment="1">
      <alignment horizontal="center" vertical="center"/>
    </xf>
    <xf numFmtId="0" fontId="10" fillId="0" borderId="91" xfId="0" applyFont="1" applyFill="1" applyBorder="1" applyAlignment="1" applyProtection="1">
      <alignment vertical="center" wrapText="1"/>
    </xf>
    <xf numFmtId="0" fontId="10" fillId="0" borderId="43" xfId="0" applyFont="1" applyFill="1" applyBorder="1" applyAlignment="1" applyProtection="1">
      <alignment vertical="center" wrapText="1"/>
    </xf>
    <xf numFmtId="0" fontId="10" fillId="0" borderId="17" xfId="0" applyFont="1" applyFill="1" applyBorder="1" applyAlignment="1" applyProtection="1">
      <alignment vertical="center" wrapText="1"/>
    </xf>
    <xf numFmtId="0" fontId="10" fillId="0" borderId="91" xfId="0" applyFont="1" applyFill="1" applyBorder="1" applyAlignment="1" applyProtection="1">
      <alignment horizontal="left" vertical="center" wrapText="1"/>
    </xf>
    <xf numFmtId="0" fontId="10" fillId="0" borderId="43" xfId="0" applyFont="1" applyFill="1" applyBorder="1" applyAlignment="1" applyProtection="1">
      <alignment horizontal="left" vertical="center" wrapText="1"/>
    </xf>
    <xf numFmtId="0" fontId="10" fillId="0" borderId="17" xfId="0" applyFont="1" applyFill="1" applyBorder="1" applyAlignment="1" applyProtection="1">
      <alignment horizontal="left" vertical="center" wrapText="1"/>
    </xf>
    <xf numFmtId="38" fontId="10" fillId="2" borderId="91" xfId="0" applyNumberFormat="1" applyFont="1" applyFill="1" applyBorder="1" applyAlignment="1" applyProtection="1">
      <alignment horizontal="right" vertical="center"/>
    </xf>
    <xf numFmtId="38" fontId="10" fillId="2" borderId="43" xfId="0" applyNumberFormat="1" applyFont="1" applyFill="1" applyBorder="1" applyAlignment="1" applyProtection="1">
      <alignment horizontal="right" vertical="center"/>
    </xf>
    <xf numFmtId="38" fontId="10" fillId="2" borderId="70" xfId="0" applyNumberFormat="1" applyFont="1" applyFill="1" applyBorder="1" applyAlignment="1" applyProtection="1">
      <alignment horizontal="right" vertical="center"/>
    </xf>
    <xf numFmtId="38" fontId="10" fillId="2" borderId="68" xfId="0" applyNumberFormat="1" applyFont="1" applyFill="1" applyBorder="1" applyAlignment="1" applyProtection="1">
      <alignment horizontal="right" vertical="center"/>
    </xf>
    <xf numFmtId="38" fontId="10" fillId="2" borderId="130" xfId="0" applyNumberFormat="1" applyFont="1" applyFill="1" applyBorder="1" applyAlignment="1" applyProtection="1">
      <alignment horizontal="right" vertical="center"/>
    </xf>
    <xf numFmtId="38" fontId="10" fillId="2" borderId="131" xfId="0" applyNumberFormat="1" applyFont="1" applyFill="1" applyBorder="1" applyAlignment="1" applyProtection="1">
      <alignment horizontal="right" vertical="center"/>
    </xf>
    <xf numFmtId="38" fontId="10" fillId="2" borderId="91" xfId="0" applyNumberFormat="1" applyFont="1" applyFill="1" applyBorder="1" applyAlignment="1" applyProtection="1">
      <alignment horizontal="right" vertical="center"/>
      <protection locked="0"/>
    </xf>
    <xf numFmtId="38" fontId="10" fillId="2" borderId="43" xfId="0" applyNumberFormat="1" applyFont="1" applyFill="1" applyBorder="1" applyAlignment="1" applyProtection="1">
      <alignment horizontal="right" vertical="center"/>
      <protection locked="0"/>
    </xf>
    <xf numFmtId="180" fontId="10" fillId="2" borderId="91" xfId="0" applyNumberFormat="1" applyFont="1" applyFill="1" applyBorder="1" applyAlignment="1" applyProtection="1">
      <alignment vertical="center"/>
    </xf>
    <xf numFmtId="180" fontId="10" fillId="2" borderId="43" xfId="0" applyNumberFormat="1" applyFont="1" applyFill="1" applyBorder="1" applyAlignment="1" applyProtection="1">
      <alignment vertical="center"/>
    </xf>
    <xf numFmtId="180" fontId="10" fillId="3" borderId="91" xfId="0" applyNumberFormat="1" applyFont="1" applyFill="1" applyBorder="1" applyAlignment="1" applyProtection="1">
      <alignment vertical="center"/>
      <protection locked="0"/>
    </xf>
    <xf numFmtId="180" fontId="10" fillId="3" borderId="43" xfId="0" applyNumberFormat="1" applyFont="1" applyFill="1" applyBorder="1" applyAlignment="1" applyProtection="1">
      <alignment vertical="center"/>
      <protection locked="0"/>
    </xf>
    <xf numFmtId="0" fontId="11" fillId="0" borderId="0" xfId="0" applyFont="1" applyFill="1" applyBorder="1" applyAlignment="1" applyProtection="1">
      <alignment vertical="top" wrapText="1"/>
    </xf>
    <xf numFmtId="0" fontId="11" fillId="0" borderId="34" xfId="0" applyFont="1" applyFill="1" applyBorder="1" applyAlignment="1" applyProtection="1">
      <alignment vertical="top" wrapText="1"/>
    </xf>
    <xf numFmtId="0" fontId="10" fillId="0" borderId="91" xfId="0" applyFont="1" applyBorder="1" applyAlignment="1" applyProtection="1">
      <alignment horizontal="left" vertical="center" shrinkToFit="1"/>
    </xf>
    <xf numFmtId="0" fontId="10" fillId="0" borderId="43" xfId="0" applyFont="1" applyBorder="1" applyAlignment="1" applyProtection="1">
      <alignment horizontal="left" vertical="center" shrinkToFit="1"/>
    </xf>
    <xf numFmtId="0" fontId="10" fillId="0" borderId="17" xfId="0" applyFont="1" applyBorder="1" applyAlignment="1" applyProtection="1">
      <alignment horizontal="left" vertical="center" shrinkToFit="1"/>
    </xf>
    <xf numFmtId="0" fontId="10" fillId="0" borderId="58" xfId="0" applyFont="1" applyFill="1" applyBorder="1" applyAlignment="1" applyProtection="1">
      <alignment horizontal="center" vertical="center"/>
      <protection locked="0"/>
    </xf>
    <xf numFmtId="0" fontId="10" fillId="0" borderId="56" xfId="0" applyFont="1" applyFill="1" applyBorder="1" applyAlignment="1" applyProtection="1">
      <alignment horizontal="center" vertical="center"/>
      <protection locked="0"/>
    </xf>
    <xf numFmtId="0" fontId="10" fillId="0" borderId="90" xfId="0" applyFont="1" applyFill="1" applyBorder="1" applyAlignment="1" applyProtection="1">
      <alignment horizontal="center" vertical="center"/>
      <protection locked="0"/>
    </xf>
    <xf numFmtId="0" fontId="8" fillId="2" borderId="5" xfId="0" applyFont="1" applyFill="1" applyBorder="1" applyAlignment="1" applyProtection="1">
      <alignment vertical="center" shrinkToFit="1"/>
    </xf>
    <xf numFmtId="0" fontId="8" fillId="2" borderId="1" xfId="0" applyFont="1" applyFill="1" applyBorder="1" applyAlignment="1" applyProtection="1">
      <alignment vertical="center" shrinkToFit="1"/>
    </xf>
    <xf numFmtId="0" fontId="8" fillId="2" borderId="8" xfId="0" applyFont="1" applyFill="1" applyBorder="1" applyAlignment="1" applyProtection="1">
      <alignment vertical="center" shrinkToFit="1"/>
    </xf>
    <xf numFmtId="38" fontId="10" fillId="3" borderId="5" xfId="6" applyNumberFormat="1" applyFont="1" applyFill="1" applyBorder="1" applyAlignment="1" applyProtection="1">
      <alignment horizontal="right" vertical="center"/>
      <protection locked="0"/>
    </xf>
    <xf numFmtId="38" fontId="0" fillId="3" borderId="1" xfId="6" applyNumberFormat="1" applyFont="1" applyFill="1" applyBorder="1" applyAlignment="1" applyProtection="1">
      <alignment horizontal="right" vertical="center"/>
      <protection locked="0"/>
    </xf>
    <xf numFmtId="38" fontId="10" fillId="0" borderId="5" xfId="6" applyNumberFormat="1" applyFont="1" applyFill="1" applyBorder="1" applyAlignment="1" applyProtection="1">
      <alignment horizontal="right" vertical="center"/>
      <protection locked="0"/>
    </xf>
    <xf numFmtId="38" fontId="0" fillId="0" borderId="1" xfId="6" applyNumberFormat="1" applyFont="1" applyFill="1" applyBorder="1" applyAlignment="1" applyProtection="1">
      <alignment horizontal="right" vertical="center"/>
      <protection locked="0"/>
    </xf>
    <xf numFmtId="38" fontId="0" fillId="0" borderId="68" xfId="6" applyNumberFormat="1" applyFont="1" applyFill="1" applyBorder="1" applyAlignment="1" applyProtection="1">
      <alignment horizontal="right" vertical="center"/>
      <protection locked="0"/>
    </xf>
    <xf numFmtId="0" fontId="10" fillId="0" borderId="34" xfId="0" applyFont="1" applyBorder="1" applyAlignment="1" applyProtection="1">
      <alignment horizontal="left" vertical="center"/>
    </xf>
    <xf numFmtId="0" fontId="10" fillId="0" borderId="105" xfId="0" applyFont="1" applyBorder="1" applyAlignment="1" applyProtection="1">
      <alignment vertical="center" wrapText="1"/>
    </xf>
    <xf numFmtId="0" fontId="10" fillId="0" borderId="4" xfId="0" applyFont="1" applyBorder="1" applyAlignment="1" applyProtection="1">
      <alignment vertical="center" wrapText="1"/>
    </xf>
    <xf numFmtId="0" fontId="10" fillId="0" borderId="3" xfId="0" applyFont="1" applyBorder="1" applyAlignment="1" applyProtection="1">
      <alignment vertical="center" wrapText="1"/>
    </xf>
    <xf numFmtId="55" fontId="10" fillId="2" borderId="49" xfId="0" applyNumberFormat="1" applyFont="1" applyFill="1" applyBorder="1" applyAlignment="1" applyProtection="1">
      <alignment horizontal="center" vertical="center"/>
    </xf>
    <xf numFmtId="55" fontId="10" fillId="2" borderId="34" xfId="0" applyNumberFormat="1" applyFont="1" applyFill="1" applyBorder="1" applyAlignment="1" applyProtection="1">
      <alignment horizontal="center" vertical="center"/>
    </xf>
    <xf numFmtId="55" fontId="10" fillId="2" borderId="51" xfId="0" applyNumberFormat="1" applyFont="1" applyFill="1" applyBorder="1" applyAlignment="1" applyProtection="1">
      <alignment horizontal="center" vertical="center"/>
    </xf>
    <xf numFmtId="0" fontId="10" fillId="0" borderId="56" xfId="0" applyFont="1" applyBorder="1" applyProtection="1">
      <alignment vertical="center"/>
    </xf>
    <xf numFmtId="0" fontId="10" fillId="0" borderId="57" xfId="0" applyFont="1" applyBorder="1" applyProtection="1">
      <alignment vertical="center"/>
    </xf>
    <xf numFmtId="0" fontId="10" fillId="0" borderId="91" xfId="0" applyFont="1" applyBorder="1" applyAlignment="1" applyProtection="1">
      <alignment vertical="center" wrapText="1"/>
    </xf>
    <xf numFmtId="0" fontId="10" fillId="0" borderId="43" xfId="0" applyFont="1" applyBorder="1" applyAlignment="1" applyProtection="1">
      <alignment vertical="center" wrapText="1"/>
    </xf>
    <xf numFmtId="0" fontId="10" fillId="0" borderId="17" xfId="0" applyFont="1" applyBorder="1" applyAlignment="1" applyProtection="1">
      <alignment vertical="center" wrapText="1"/>
    </xf>
    <xf numFmtId="0" fontId="10" fillId="0" borderId="44" xfId="0" applyFont="1" applyFill="1" applyBorder="1" applyAlignment="1" applyProtection="1">
      <alignment vertical="center" wrapText="1"/>
    </xf>
    <xf numFmtId="0" fontId="10" fillId="0" borderId="34" xfId="0" applyFont="1" applyFill="1" applyBorder="1" applyAlignment="1" applyProtection="1">
      <alignment vertical="center" wrapText="1"/>
    </xf>
    <xf numFmtId="0" fontId="10" fillId="0" borderId="45" xfId="0" applyFont="1" applyFill="1" applyBorder="1" applyAlignment="1" applyProtection="1">
      <alignment vertical="center" wrapText="1"/>
    </xf>
    <xf numFmtId="58" fontId="8" fillId="0" borderId="0" xfId="0" applyNumberFormat="1" applyFont="1" applyFill="1" applyAlignment="1" applyProtection="1">
      <alignment horizontal="left" vertical="center" shrinkToFit="1"/>
      <protection locked="0"/>
    </xf>
    <xf numFmtId="0" fontId="8" fillId="0" borderId="0" xfId="0" applyFont="1" applyFill="1" applyAlignment="1" applyProtection="1">
      <alignment horizontal="left" vertical="center" shrinkToFit="1"/>
      <protection locked="0"/>
    </xf>
    <xf numFmtId="38" fontId="10" fillId="2" borderId="40" xfId="0" applyNumberFormat="1" applyFont="1" applyFill="1" applyBorder="1" applyAlignment="1" applyProtection="1">
      <alignment horizontal="right" vertical="center"/>
    </xf>
    <xf numFmtId="38" fontId="10" fillId="2" borderId="41" xfId="0" applyNumberFormat="1" applyFont="1" applyFill="1" applyBorder="1" applyAlignment="1" applyProtection="1">
      <alignment horizontal="right" vertical="center"/>
    </xf>
    <xf numFmtId="38" fontId="10" fillId="2" borderId="58" xfId="0" applyNumberFormat="1" applyFont="1" applyFill="1" applyBorder="1" applyAlignment="1" applyProtection="1">
      <alignment horizontal="right" vertical="center"/>
    </xf>
    <xf numFmtId="38" fontId="10" fillId="2" borderId="37" xfId="0" applyNumberFormat="1" applyFont="1" applyFill="1" applyBorder="1" applyAlignment="1" applyProtection="1">
      <alignment horizontal="right" vertical="center"/>
    </xf>
    <xf numFmtId="38" fontId="10" fillId="2" borderId="38" xfId="0" applyNumberFormat="1" applyFont="1" applyFill="1" applyBorder="1" applyAlignment="1" applyProtection="1">
      <alignment horizontal="right" vertical="center"/>
    </xf>
    <xf numFmtId="38" fontId="10" fillId="3" borderId="58" xfId="0" applyNumberFormat="1" applyFont="1" applyFill="1" applyBorder="1" applyAlignment="1" applyProtection="1">
      <alignment horizontal="right" vertical="center"/>
      <protection locked="0"/>
    </xf>
    <xf numFmtId="38" fontId="10" fillId="3" borderId="56" xfId="0" applyNumberFormat="1" applyFont="1" applyFill="1" applyBorder="1" applyAlignment="1" applyProtection="1">
      <alignment horizontal="right" vertical="center"/>
      <protection locked="0"/>
    </xf>
    <xf numFmtId="0" fontId="10" fillId="0" borderId="56" xfId="0" applyFont="1" applyFill="1" applyBorder="1" applyAlignment="1" applyProtection="1">
      <alignment vertical="center" wrapText="1"/>
    </xf>
    <xf numFmtId="0" fontId="10" fillId="0" borderId="90" xfId="0" applyFont="1" applyFill="1" applyBorder="1" applyAlignment="1" applyProtection="1">
      <alignment vertical="center" wrapText="1"/>
    </xf>
    <xf numFmtId="0" fontId="10" fillId="0" borderId="2" xfId="0" applyFont="1" applyFill="1" applyBorder="1" applyAlignment="1" applyProtection="1">
      <alignment vertical="center"/>
    </xf>
    <xf numFmtId="0" fontId="10" fillId="0" borderId="4" xfId="0" applyFont="1" applyFill="1" applyBorder="1" applyAlignment="1" applyProtection="1">
      <alignment vertical="center"/>
    </xf>
    <xf numFmtId="0" fontId="10" fillId="0" borderId="3" xfId="0" applyFont="1" applyFill="1" applyBorder="1" applyAlignment="1" applyProtection="1">
      <alignment vertical="center"/>
    </xf>
    <xf numFmtId="0" fontId="10" fillId="0" borderId="91" xfId="0" applyFont="1" applyFill="1" applyBorder="1" applyAlignment="1" applyProtection="1">
      <alignment vertical="center"/>
    </xf>
    <xf numFmtId="0" fontId="10" fillId="0" borderId="43" xfId="0" applyFont="1" applyFill="1" applyBorder="1" applyAlignment="1" applyProtection="1">
      <alignment vertical="center"/>
    </xf>
    <xf numFmtId="0" fontId="10" fillId="0" borderId="17" xfId="0" applyFont="1" applyFill="1" applyBorder="1" applyAlignment="1" applyProtection="1">
      <alignment vertical="center"/>
    </xf>
    <xf numFmtId="0" fontId="10" fillId="0" borderId="68" xfId="0" applyFont="1" applyFill="1" applyBorder="1" applyAlignment="1" applyProtection="1">
      <alignment vertical="center" wrapText="1"/>
    </xf>
    <xf numFmtId="0" fontId="10" fillId="0" borderId="71" xfId="0" applyFont="1" applyFill="1" applyBorder="1" applyAlignment="1" applyProtection="1">
      <alignment vertical="center" wrapText="1"/>
    </xf>
    <xf numFmtId="0" fontId="10" fillId="0" borderId="92" xfId="0" applyFont="1" applyFill="1" applyBorder="1" applyAlignment="1" applyProtection="1">
      <alignment vertical="center"/>
    </xf>
    <xf numFmtId="0" fontId="10" fillId="0" borderId="58" xfId="0" applyFont="1" applyFill="1" applyBorder="1" applyAlignment="1" applyProtection="1">
      <alignment vertical="center"/>
    </xf>
    <xf numFmtId="0" fontId="10" fillId="0" borderId="56" xfId="0" applyFont="1" applyFill="1" applyBorder="1" applyAlignment="1" applyProtection="1">
      <alignment vertical="center"/>
    </xf>
    <xf numFmtId="0" fontId="10" fillId="0" borderId="90" xfId="0" applyFont="1" applyFill="1" applyBorder="1" applyAlignment="1" applyProtection="1">
      <alignment vertical="center"/>
    </xf>
    <xf numFmtId="0" fontId="53" fillId="0" borderId="0" xfId="0" applyFont="1" applyFill="1" applyBorder="1" applyAlignment="1" applyProtection="1">
      <alignment horizontal="left" vertical="top" wrapText="1"/>
    </xf>
    <xf numFmtId="0" fontId="54" fillId="0" borderId="0" xfId="0" applyFont="1" applyBorder="1" applyAlignment="1" applyProtection="1">
      <alignment horizontal="left" vertical="top" wrapText="1"/>
    </xf>
    <xf numFmtId="38" fontId="10" fillId="2" borderId="112" xfId="0" applyNumberFormat="1" applyFont="1" applyFill="1" applyBorder="1" applyAlignment="1" applyProtection="1">
      <alignment horizontal="right" vertical="center"/>
    </xf>
    <xf numFmtId="38" fontId="10" fillId="2" borderId="89" xfId="0" applyNumberFormat="1" applyFont="1" applyFill="1" applyBorder="1" applyAlignment="1" applyProtection="1">
      <alignment horizontal="right" vertical="center"/>
    </xf>
    <xf numFmtId="38" fontId="10" fillId="2" borderId="49" xfId="0" applyNumberFormat="1" applyFont="1" applyFill="1" applyBorder="1" applyAlignment="1" applyProtection="1">
      <alignment horizontal="right" vertical="center"/>
    </xf>
    <xf numFmtId="0" fontId="10" fillId="0" borderId="44" xfId="0" applyFont="1" applyFill="1" applyBorder="1" applyAlignment="1" applyProtection="1">
      <alignment horizontal="left" vertical="center" wrapText="1"/>
    </xf>
    <xf numFmtId="0" fontId="0" fillId="0" borderId="34" xfId="0" applyFont="1" applyFill="1" applyBorder="1" applyAlignment="1" applyProtection="1">
      <alignment horizontal="left" vertical="center"/>
    </xf>
    <xf numFmtId="0" fontId="0" fillId="0" borderId="51" xfId="0" applyFont="1" applyFill="1" applyBorder="1" applyAlignment="1" applyProtection="1">
      <alignment horizontal="left" vertical="center"/>
    </xf>
    <xf numFmtId="0" fontId="8" fillId="0" borderId="15" xfId="14" applyFont="1" applyBorder="1" applyAlignment="1" applyProtection="1">
      <alignment horizontal="center" vertical="center"/>
    </xf>
    <xf numFmtId="0" fontId="71" fillId="0" borderId="0" xfId="14" applyFont="1" applyAlignment="1">
      <alignment vertical="center" wrapText="1"/>
    </xf>
    <xf numFmtId="0" fontId="3" fillId="0" borderId="0" xfId="14" applyAlignment="1">
      <alignment vertical="center"/>
    </xf>
    <xf numFmtId="0" fontId="3" fillId="0" borderId="44" xfId="14" applyBorder="1" applyAlignment="1">
      <alignment horizontal="center" vertical="center"/>
    </xf>
    <xf numFmtId="0" fontId="3" fillId="0" borderId="34" xfId="14" applyBorder="1" applyAlignment="1">
      <alignment horizontal="center" vertical="center"/>
    </xf>
    <xf numFmtId="0" fontId="3" fillId="0" borderId="51" xfId="14" applyBorder="1" applyAlignment="1">
      <alignment horizontal="center" vertical="center"/>
    </xf>
    <xf numFmtId="0" fontId="3" fillId="0" borderId="105" xfId="14" applyBorder="1" applyAlignment="1">
      <alignment horizontal="center" vertical="center"/>
    </xf>
    <xf numFmtId="0" fontId="3" fillId="0" borderId="177" xfId="14" applyBorder="1" applyAlignment="1">
      <alignment horizontal="center" vertical="center"/>
    </xf>
    <xf numFmtId="0" fontId="3" fillId="0" borderId="93" xfId="14" applyBorder="1" applyAlignment="1">
      <alignment horizontal="center" vertical="center"/>
    </xf>
    <xf numFmtId="0" fontId="3" fillId="0" borderId="170" xfId="14" applyBorder="1" applyAlignment="1">
      <alignment horizontal="center" vertical="center"/>
    </xf>
    <xf numFmtId="0" fontId="3" fillId="0" borderId="47" xfId="14" applyBorder="1" applyAlignment="1">
      <alignment horizontal="center" vertical="center"/>
    </xf>
    <xf numFmtId="0" fontId="3" fillId="0" borderId="16" xfId="14" applyBorder="1" applyAlignment="1">
      <alignment horizontal="center" vertical="center"/>
    </xf>
    <xf numFmtId="0" fontId="33" fillId="0" borderId="15" xfId="10" applyFont="1" applyFill="1" applyBorder="1" applyAlignment="1" applyProtection="1">
      <alignment vertical="center" shrinkToFit="1"/>
      <protection locked="0"/>
    </xf>
    <xf numFmtId="179" fontId="49" fillId="5" borderId="43" xfId="10" applyNumberFormat="1" applyFont="1" applyFill="1" applyBorder="1" applyAlignment="1" applyProtection="1">
      <alignment horizontal="center" vertical="center" shrinkToFit="1"/>
      <protection locked="0"/>
    </xf>
    <xf numFmtId="0" fontId="36" fillId="0" borderId="0" xfId="9" applyFont="1" applyAlignment="1" applyProtection="1">
      <alignment horizontal="left" vertical="top"/>
    </xf>
    <xf numFmtId="0" fontId="36" fillId="0" borderId="0" xfId="9" applyFont="1" applyFill="1" applyAlignment="1" applyProtection="1">
      <alignment horizontal="left" vertical="top" wrapText="1"/>
    </xf>
    <xf numFmtId="0" fontId="46" fillId="0" borderId="0" xfId="10" applyFont="1" applyBorder="1" applyAlignment="1" applyProtection="1">
      <alignment horizontal="left" vertical="top" wrapText="1" shrinkToFit="1"/>
    </xf>
    <xf numFmtId="0" fontId="46" fillId="0" borderId="0" xfId="10" applyFont="1" applyBorder="1" applyAlignment="1" applyProtection="1">
      <alignment horizontal="left" vertical="top" shrinkToFit="1"/>
    </xf>
    <xf numFmtId="38" fontId="49" fillId="9" borderId="52" xfId="10" applyNumberFormat="1" applyFont="1" applyFill="1" applyBorder="1" applyAlignment="1" applyProtection="1">
      <alignment horizontal="right" vertical="center" shrinkToFit="1"/>
    </xf>
    <xf numFmtId="38" fontId="49" fillId="9" borderId="54" xfId="10" applyNumberFormat="1" applyFont="1" applyFill="1" applyBorder="1" applyAlignment="1" applyProtection="1">
      <alignment horizontal="right" vertical="center" shrinkToFit="1"/>
    </xf>
    <xf numFmtId="179" fontId="46" fillId="5" borderId="46" xfId="10" applyNumberFormat="1" applyFont="1" applyFill="1" applyBorder="1" applyAlignment="1" applyProtection="1">
      <alignment horizontal="left" vertical="center" wrapText="1" shrinkToFit="1"/>
    </xf>
    <xf numFmtId="179" fontId="46" fillId="5" borderId="0" xfId="10" applyNumberFormat="1" applyFont="1" applyFill="1" applyBorder="1" applyAlignment="1" applyProtection="1">
      <alignment horizontal="left" vertical="center" wrapText="1" shrinkToFit="1"/>
    </xf>
    <xf numFmtId="0" fontId="46" fillId="0" borderId="0" xfId="10" applyFont="1" applyFill="1" applyBorder="1" applyAlignment="1" applyProtection="1">
      <alignment horizontal="left" vertical="top" shrinkToFit="1"/>
    </xf>
    <xf numFmtId="0" fontId="36" fillId="0" borderId="0" xfId="9" applyFont="1" applyAlignment="1" applyProtection="1">
      <alignment horizontal="left" vertical="top" wrapText="1"/>
    </xf>
    <xf numFmtId="0" fontId="33" fillId="0" borderId="25" xfId="10" applyFont="1" applyFill="1" applyBorder="1" applyAlignment="1" applyProtection="1">
      <alignment vertical="center" shrinkToFit="1"/>
      <protection locked="0"/>
    </xf>
    <xf numFmtId="179" fontId="49" fillId="5" borderId="4" xfId="10" applyNumberFormat="1" applyFont="1" applyFill="1" applyBorder="1" applyAlignment="1" applyProtection="1">
      <alignment horizontal="center" vertical="center" shrinkToFit="1"/>
      <protection locked="0"/>
    </xf>
    <xf numFmtId="0" fontId="33" fillId="0" borderId="114" xfId="10" applyFont="1" applyFill="1" applyBorder="1" applyAlignment="1" applyProtection="1">
      <alignment horizontal="center" vertical="center" shrinkToFit="1"/>
    </xf>
    <xf numFmtId="0" fontId="33" fillId="0" borderId="36" xfId="10" applyFont="1" applyFill="1" applyBorder="1" applyAlignment="1" applyProtection="1">
      <alignment horizontal="center" vertical="center" shrinkToFit="1"/>
    </xf>
    <xf numFmtId="0" fontId="33" fillId="0" borderId="115" xfId="10" applyFont="1" applyFill="1" applyBorder="1" applyAlignment="1" applyProtection="1">
      <alignment horizontal="center" vertical="center" shrinkToFit="1"/>
    </xf>
    <xf numFmtId="179" fontId="46" fillId="5" borderId="79" xfId="10" applyNumberFormat="1" applyFont="1" applyFill="1" applyBorder="1" applyAlignment="1" applyProtection="1">
      <alignment vertical="center" shrinkToFit="1"/>
    </xf>
    <xf numFmtId="179" fontId="46" fillId="5" borderId="36" xfId="10" applyNumberFormat="1" applyFont="1" applyFill="1" applyBorder="1" applyAlignment="1" applyProtection="1">
      <alignment vertical="center" shrinkToFit="1"/>
    </xf>
    <xf numFmtId="0" fontId="46" fillId="0" borderId="34" xfId="10" applyFont="1" applyBorder="1" applyAlignment="1" applyProtection="1">
      <alignment horizontal="left" vertical="top" wrapText="1" shrinkToFit="1"/>
    </xf>
    <xf numFmtId="0" fontId="46" fillId="0" borderId="34" xfId="10" applyFont="1" applyBorder="1" applyAlignment="1" applyProtection="1">
      <alignment horizontal="left" vertical="top" shrinkToFit="1"/>
    </xf>
    <xf numFmtId="38" fontId="49" fillId="2" borderId="52" xfId="10" applyNumberFormat="1" applyFont="1" applyFill="1" applyBorder="1" applyAlignment="1" applyProtection="1">
      <alignment horizontal="right" vertical="center" shrinkToFit="1"/>
    </xf>
    <xf numFmtId="38" fontId="49" fillId="2" borderId="54" xfId="10" applyNumberFormat="1" applyFont="1" applyFill="1" applyBorder="1" applyAlignment="1" applyProtection="1">
      <alignment horizontal="right" vertical="center" shrinkToFit="1"/>
    </xf>
    <xf numFmtId="179" fontId="46" fillId="5" borderId="44" xfId="10" applyNumberFormat="1" applyFont="1" applyFill="1" applyBorder="1" applyAlignment="1" applyProtection="1">
      <alignment horizontal="left" vertical="center" wrapText="1" shrinkToFit="1"/>
    </xf>
    <xf numFmtId="179" fontId="46" fillId="5" borderId="34" xfId="10" applyNumberFormat="1" applyFont="1" applyFill="1" applyBorder="1" applyAlignment="1" applyProtection="1">
      <alignment horizontal="left" vertical="center" wrapText="1" shrinkToFit="1"/>
    </xf>
    <xf numFmtId="0" fontId="131" fillId="0" borderId="15" xfId="10" applyFont="1" applyFill="1" applyBorder="1" applyAlignment="1" applyProtection="1">
      <alignment horizontal="center" vertical="center" shrinkToFit="1"/>
      <protection locked="0"/>
    </xf>
    <xf numFmtId="179" fontId="49" fillId="0" borderId="43" xfId="10" applyNumberFormat="1" applyFont="1" applyFill="1" applyBorder="1" applyAlignment="1" applyProtection="1">
      <alignment horizontal="center" vertical="center" shrinkToFit="1"/>
      <protection locked="0"/>
    </xf>
    <xf numFmtId="0" fontId="131" fillId="0" borderId="91" xfId="10" applyFont="1" applyFill="1" applyBorder="1" applyAlignment="1" applyProtection="1">
      <alignment horizontal="center" vertical="center" shrinkToFit="1"/>
      <protection locked="0"/>
    </xf>
    <xf numFmtId="0" fontId="131" fillId="0" borderId="43" xfId="10" applyFont="1" applyFill="1" applyBorder="1" applyAlignment="1" applyProtection="1">
      <alignment horizontal="center" vertical="center" shrinkToFit="1"/>
      <protection locked="0"/>
    </xf>
    <xf numFmtId="0" fontId="131" fillId="0" borderId="17" xfId="10" applyFont="1" applyFill="1" applyBorder="1" applyAlignment="1" applyProtection="1">
      <alignment horizontal="center" vertical="center" shrinkToFit="1"/>
      <protection locked="0"/>
    </xf>
    <xf numFmtId="0" fontId="46" fillId="0" borderId="44" xfId="10" applyFont="1" applyBorder="1" applyAlignment="1" applyProtection="1">
      <alignment horizontal="center" vertical="center"/>
    </xf>
    <xf numFmtId="0" fontId="46" fillId="0" borderId="46" xfId="10" applyFont="1" applyBorder="1" applyAlignment="1" applyProtection="1">
      <alignment horizontal="center" vertical="center"/>
    </xf>
    <xf numFmtId="0" fontId="46" fillId="0" borderId="47" xfId="10" applyFont="1" applyBorder="1" applyAlignment="1" applyProtection="1">
      <alignment horizontal="center" vertical="center"/>
    </xf>
    <xf numFmtId="0" fontId="35" fillId="0" borderId="44" xfId="9" applyFont="1" applyBorder="1" applyAlignment="1" applyProtection="1">
      <alignment horizontal="center" vertical="center"/>
    </xf>
    <xf numFmtId="0" fontId="35" fillId="0" borderId="34" xfId="9" applyFont="1" applyBorder="1" applyAlignment="1" applyProtection="1">
      <alignment horizontal="center" vertical="center"/>
    </xf>
    <xf numFmtId="0" fontId="35" fillId="0" borderId="51" xfId="9" applyFont="1" applyBorder="1" applyAlignment="1" applyProtection="1">
      <alignment horizontal="center" vertical="center"/>
    </xf>
    <xf numFmtId="0" fontId="35" fillId="0" borderId="46" xfId="9" applyFont="1" applyBorder="1" applyAlignment="1" applyProtection="1">
      <alignment horizontal="center" vertical="center"/>
    </xf>
    <xf numFmtId="0" fontId="35" fillId="0" borderId="0" xfId="9" applyFont="1" applyBorder="1" applyAlignment="1" applyProtection="1">
      <alignment horizontal="center" vertical="center"/>
    </xf>
    <xf numFmtId="0" fontId="35" fillId="0" borderId="7" xfId="9" applyFont="1" applyBorder="1" applyAlignment="1" applyProtection="1">
      <alignment horizontal="center" vertical="center"/>
    </xf>
    <xf numFmtId="0" fontId="35" fillId="0" borderId="47" xfId="9" applyFont="1" applyBorder="1" applyAlignment="1" applyProtection="1">
      <alignment horizontal="center" vertical="center"/>
    </xf>
    <xf numFmtId="0" fontId="35" fillId="0" borderId="16" xfId="9" applyFont="1" applyBorder="1" applyAlignment="1" applyProtection="1">
      <alignment horizontal="center" vertical="center"/>
    </xf>
    <xf numFmtId="0" fontId="35" fillId="0" borderId="22" xfId="9" applyFont="1" applyBorder="1" applyAlignment="1" applyProtection="1">
      <alignment horizontal="center" vertical="center"/>
    </xf>
    <xf numFmtId="0" fontId="47" fillId="0" borderId="0" xfId="10" applyFont="1" applyBorder="1" applyAlignment="1" applyProtection="1">
      <alignment horizontal="left" vertical="center"/>
    </xf>
    <xf numFmtId="0" fontId="33" fillId="0" borderId="112" xfId="10" applyFont="1" applyBorder="1" applyAlignment="1" applyProtection="1">
      <alignment horizontal="center" vertical="center"/>
    </xf>
    <xf numFmtId="0" fontId="33" fillId="0" borderId="127" xfId="10" applyFont="1" applyBorder="1" applyAlignment="1" applyProtection="1">
      <alignment horizontal="center" vertical="center"/>
    </xf>
    <xf numFmtId="0" fontId="33" fillId="0" borderId="143" xfId="10" applyFont="1" applyBorder="1" applyAlignment="1" applyProtection="1">
      <alignment horizontal="center" vertical="center"/>
    </xf>
    <xf numFmtId="0" fontId="33" fillId="0" borderId="49" xfId="10" applyFont="1" applyBorder="1" applyAlignment="1" applyProtection="1">
      <alignment horizontal="center" vertical="center" wrapText="1"/>
    </xf>
    <xf numFmtId="0" fontId="33" fillId="0" borderId="34" xfId="10" applyFont="1" applyBorder="1" applyAlignment="1" applyProtection="1">
      <alignment horizontal="center" vertical="center" wrapText="1"/>
    </xf>
    <xf numFmtId="0" fontId="33" fillId="0" borderId="45" xfId="10" applyFont="1" applyBorder="1" applyAlignment="1" applyProtection="1">
      <alignment horizontal="center" vertical="center" wrapText="1"/>
    </xf>
    <xf numFmtId="0" fontId="33" fillId="0" borderId="6" xfId="10" applyFont="1" applyBorder="1" applyAlignment="1" applyProtection="1">
      <alignment horizontal="center" vertical="center" wrapText="1"/>
    </xf>
    <xf numFmtId="0" fontId="33" fillId="0" borderId="0" xfId="10" applyFont="1" applyBorder="1" applyAlignment="1" applyProtection="1">
      <alignment horizontal="center" vertical="center" wrapText="1"/>
    </xf>
    <xf numFmtId="0" fontId="33" fillId="0" borderId="9" xfId="10" applyFont="1" applyBorder="1" applyAlignment="1" applyProtection="1">
      <alignment horizontal="center" vertical="center" wrapText="1"/>
    </xf>
    <xf numFmtId="0" fontId="33" fillId="0" borderId="50" xfId="10" applyFont="1" applyBorder="1" applyAlignment="1" applyProtection="1">
      <alignment horizontal="center" vertical="center" wrapText="1"/>
    </xf>
    <xf numFmtId="0" fontId="33" fillId="0" borderId="16" xfId="10" applyFont="1" applyBorder="1" applyAlignment="1" applyProtection="1">
      <alignment horizontal="center" vertical="center" wrapText="1"/>
    </xf>
    <xf numFmtId="0" fontId="33" fillId="0" borderId="48" xfId="10" applyFont="1" applyBorder="1" applyAlignment="1" applyProtection="1">
      <alignment horizontal="center" vertical="center" wrapText="1"/>
    </xf>
    <xf numFmtId="0" fontId="33" fillId="0" borderId="89" xfId="10" applyFont="1" applyBorder="1" applyAlignment="1" applyProtection="1">
      <alignment horizontal="center" vertical="center" wrapText="1"/>
    </xf>
    <xf numFmtId="0" fontId="33" fillId="0" borderId="25" xfId="10" applyFont="1" applyBorder="1" applyAlignment="1" applyProtection="1">
      <alignment horizontal="center" vertical="center" wrapText="1"/>
    </xf>
    <xf numFmtId="0" fontId="33" fillId="0" borderId="80" xfId="10" applyFont="1" applyBorder="1" applyAlignment="1" applyProtection="1">
      <alignment horizontal="center" vertical="center" wrapText="1"/>
    </xf>
    <xf numFmtId="0" fontId="33" fillId="0" borderId="142" xfId="10" applyFont="1" applyBorder="1" applyAlignment="1" applyProtection="1">
      <alignment horizontal="center" vertical="center" wrapText="1"/>
    </xf>
    <xf numFmtId="0" fontId="33" fillId="0" borderId="128" xfId="10" applyFont="1" applyBorder="1" applyAlignment="1" applyProtection="1">
      <alignment horizontal="center" vertical="center" wrapText="1"/>
    </xf>
    <xf numFmtId="0" fontId="33" fillId="0" borderId="81" xfId="10" applyFont="1" applyBorder="1" applyAlignment="1" applyProtection="1">
      <alignment horizontal="center" vertical="center" wrapText="1"/>
    </xf>
    <xf numFmtId="0" fontId="46" fillId="0" borderId="117" xfId="10" applyFont="1" applyBorder="1" applyAlignment="1" applyProtection="1">
      <alignment horizontal="center" vertical="center"/>
    </xf>
    <xf numFmtId="0" fontId="46" fillId="0" borderId="68" xfId="10" applyFont="1" applyBorder="1" applyAlignment="1" applyProtection="1">
      <alignment horizontal="center" vertical="center"/>
    </xf>
    <xf numFmtId="0" fontId="46" fillId="0" borderId="71" xfId="10" applyFont="1" applyBorder="1" applyAlignment="1" applyProtection="1">
      <alignment horizontal="center" vertical="center"/>
    </xf>
    <xf numFmtId="0" fontId="46" fillId="0" borderId="69" xfId="10" applyFont="1" applyBorder="1" applyAlignment="1" applyProtection="1">
      <alignment horizontal="center" vertical="center"/>
    </xf>
    <xf numFmtId="0" fontId="22" fillId="0" borderId="89" xfId="10" applyFont="1" applyBorder="1" applyAlignment="1" applyProtection="1">
      <alignment horizontal="center" vertical="center" wrapText="1"/>
    </xf>
    <xf numFmtId="0" fontId="22" fillId="0" borderId="25" xfId="10" applyFont="1" applyBorder="1" applyAlignment="1" applyProtection="1">
      <alignment horizontal="center" vertical="center" wrapText="1"/>
    </xf>
    <xf numFmtId="0" fontId="22" fillId="0" borderId="80" xfId="10" applyFont="1" applyBorder="1" applyAlignment="1" applyProtection="1">
      <alignment horizontal="center" vertical="center" wrapText="1"/>
    </xf>
    <xf numFmtId="0" fontId="22" fillId="0" borderId="142" xfId="10" applyFont="1" applyBorder="1" applyAlignment="1" applyProtection="1">
      <alignment horizontal="center" vertical="center" wrapText="1"/>
    </xf>
    <xf numFmtId="0" fontId="22" fillId="0" borderId="128" xfId="10" applyFont="1" applyBorder="1" applyAlignment="1" applyProtection="1">
      <alignment horizontal="center" vertical="center" wrapText="1"/>
    </xf>
    <xf numFmtId="0" fontId="22" fillId="0" borderId="81" xfId="10" applyFont="1" applyBorder="1" applyAlignment="1" applyProtection="1">
      <alignment horizontal="center" vertical="center" wrapText="1"/>
    </xf>
    <xf numFmtId="0" fontId="33" fillId="0" borderId="44" xfId="10" applyFont="1" applyBorder="1" applyAlignment="1" applyProtection="1">
      <alignment horizontal="center" vertical="center" wrapText="1" shrinkToFit="1"/>
    </xf>
    <xf numFmtId="0" fontId="33" fillId="0" borderId="34" xfId="10" applyFont="1" applyBorder="1" applyAlignment="1" applyProtection="1">
      <alignment horizontal="center" vertical="center" wrapText="1" shrinkToFit="1"/>
    </xf>
    <xf numFmtId="0" fontId="33" fillId="0" borderId="46" xfId="10" applyFont="1" applyBorder="1" applyAlignment="1" applyProtection="1">
      <alignment horizontal="center" vertical="center" wrapText="1" shrinkToFit="1"/>
    </xf>
    <xf numFmtId="0" fontId="33" fillId="0" borderId="0" xfId="10" applyFont="1" applyBorder="1" applyAlignment="1" applyProtection="1">
      <alignment horizontal="center" vertical="center" wrapText="1" shrinkToFit="1"/>
    </xf>
    <xf numFmtId="0" fontId="33" fillId="0" borderId="47" xfId="10" applyFont="1" applyBorder="1" applyAlignment="1" applyProtection="1">
      <alignment horizontal="center" vertical="center" wrapText="1" shrinkToFit="1"/>
    </xf>
    <xf numFmtId="0" fontId="33" fillId="0" borderId="16" xfId="10" applyFont="1" applyBorder="1" applyAlignment="1" applyProtection="1">
      <alignment horizontal="center" vertical="center" wrapText="1" shrinkToFit="1"/>
    </xf>
    <xf numFmtId="0" fontId="33" fillId="7" borderId="52" xfId="10" applyFont="1" applyFill="1" applyBorder="1" applyAlignment="1" applyProtection="1">
      <alignment horizontal="center" vertical="center" wrapText="1" shrinkToFit="1"/>
    </xf>
    <xf numFmtId="0" fontId="33" fillId="7" borderId="53" xfId="10" applyFont="1" applyFill="1" applyBorder="1" applyAlignment="1" applyProtection="1">
      <alignment horizontal="center" vertical="center" wrapText="1" shrinkToFit="1"/>
    </xf>
    <xf numFmtId="0" fontId="33" fillId="7" borderId="54" xfId="10" applyFont="1" applyFill="1" applyBorder="1" applyAlignment="1" applyProtection="1">
      <alignment horizontal="center" vertical="center" wrapText="1" shrinkToFit="1"/>
    </xf>
    <xf numFmtId="0" fontId="33" fillId="0" borderId="64" xfId="11" applyFont="1" applyBorder="1" applyAlignment="1" applyProtection="1">
      <alignment horizontal="center" vertical="center" shrinkToFit="1"/>
    </xf>
    <xf numFmtId="0" fontId="33" fillId="0" borderId="1" xfId="11" applyFont="1" applyBorder="1" applyAlignment="1" applyProtection="1">
      <alignment horizontal="center" vertical="center" shrinkToFit="1"/>
    </xf>
    <xf numFmtId="0" fontId="33" fillId="0" borderId="10" xfId="11" applyFont="1" applyBorder="1" applyAlignment="1" applyProtection="1">
      <alignment horizontal="center" vertical="center" shrinkToFit="1"/>
    </xf>
    <xf numFmtId="0" fontId="33" fillId="0" borderId="25" xfId="11" applyFont="1" applyBorder="1" applyAlignment="1" applyProtection="1">
      <alignment horizontal="center" vertical="center" wrapText="1" shrinkToFit="1"/>
    </xf>
    <xf numFmtId="0" fontId="33" fillId="0" borderId="80" xfId="11" applyFont="1" applyBorder="1" applyAlignment="1" applyProtection="1">
      <alignment horizontal="center" vertical="center" wrapText="1" shrinkToFit="1"/>
    </xf>
    <xf numFmtId="0" fontId="33" fillId="6" borderId="7" xfId="11" applyFont="1" applyFill="1" applyBorder="1" applyAlignment="1" applyProtection="1">
      <alignment horizontal="center" vertical="center" wrapText="1" shrinkToFit="1"/>
    </xf>
    <xf numFmtId="0" fontId="33" fillId="6" borderId="22" xfId="11" applyFont="1" applyFill="1" applyBorder="1" applyAlignment="1" applyProtection="1">
      <alignment horizontal="center" vertical="center" wrapText="1" shrinkToFit="1"/>
    </xf>
    <xf numFmtId="0" fontId="33" fillId="6" borderId="0" xfId="11" applyFont="1" applyFill="1" applyBorder="1" applyAlignment="1" applyProtection="1">
      <alignment horizontal="center" vertical="center" wrapText="1" shrinkToFit="1"/>
    </xf>
    <xf numFmtId="0" fontId="33" fillId="6" borderId="16" xfId="11" applyFont="1" applyFill="1" applyBorder="1" applyAlignment="1" applyProtection="1">
      <alignment horizontal="center" vertical="center" wrapText="1" shrinkToFit="1"/>
    </xf>
    <xf numFmtId="0" fontId="33" fillId="0" borderId="93" xfId="10" applyNumberFormat="1" applyFont="1" applyBorder="1" applyAlignment="1" applyProtection="1">
      <alignment horizontal="center" vertical="center"/>
    </xf>
    <xf numFmtId="0" fontId="33" fillId="0" borderId="43" xfId="10" applyNumberFormat="1" applyFont="1" applyBorder="1" applyAlignment="1" applyProtection="1">
      <alignment horizontal="center" vertical="center"/>
    </xf>
    <xf numFmtId="0" fontId="0" fillId="0" borderId="43" xfId="0" applyNumberFormat="1" applyBorder="1" applyAlignment="1">
      <alignment horizontal="center" vertical="center"/>
    </xf>
    <xf numFmtId="0" fontId="48" fillId="0" borderId="52" xfId="10" applyFont="1" applyFill="1" applyBorder="1" applyAlignment="1" applyProtection="1">
      <alignment horizontal="left" vertical="center" wrapText="1"/>
    </xf>
    <xf numFmtId="0" fontId="48" fillId="0" borderId="53" xfId="0" applyFont="1" applyBorder="1" applyAlignment="1">
      <alignment vertical="center" wrapText="1"/>
    </xf>
    <xf numFmtId="0" fontId="48" fillId="0" borderId="54" xfId="0" applyFont="1" applyBorder="1" applyAlignment="1">
      <alignment vertical="center" wrapText="1"/>
    </xf>
    <xf numFmtId="0" fontId="131" fillId="0" borderId="38" xfId="10" applyFont="1" applyFill="1" applyBorder="1" applyAlignment="1" applyProtection="1">
      <alignment horizontal="center" vertical="center" shrinkToFit="1"/>
      <protection locked="0"/>
    </xf>
    <xf numFmtId="179" fontId="33" fillId="0" borderId="68" xfId="10" applyNumberFormat="1" applyFont="1" applyFill="1" applyBorder="1" applyAlignment="1" applyProtection="1">
      <alignment horizontal="left" vertical="center" shrinkToFit="1"/>
      <protection locked="0"/>
    </xf>
    <xf numFmtId="179" fontId="33" fillId="0" borderId="43" xfId="10" applyNumberFormat="1" applyFont="1" applyFill="1" applyBorder="1" applyAlignment="1" applyProtection="1">
      <alignment horizontal="left" vertical="center" shrinkToFit="1"/>
      <protection locked="0"/>
    </xf>
    <xf numFmtId="179" fontId="49" fillId="5" borderId="43" xfId="10" applyNumberFormat="1" applyFont="1" applyFill="1" applyBorder="1" applyAlignment="1" applyProtection="1">
      <alignment horizontal="center" vertical="center" wrapText="1" shrinkToFit="1"/>
      <protection locked="0"/>
    </xf>
    <xf numFmtId="0" fontId="8" fillId="0" borderId="0" xfId="0" applyFont="1" applyAlignment="1" applyProtection="1">
      <alignment vertical="top"/>
    </xf>
    <xf numFmtId="0" fontId="8" fillId="0" borderId="79"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15"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34" xfId="0" applyFont="1" applyBorder="1" applyAlignment="1" applyProtection="1">
      <alignment vertical="top" wrapText="1"/>
    </xf>
    <xf numFmtId="0" fontId="8" fillId="0" borderId="0" xfId="0" applyFont="1" applyBorder="1" applyAlignment="1" applyProtection="1">
      <alignment vertical="top" wrapText="1"/>
    </xf>
    <xf numFmtId="0" fontId="8" fillId="0" borderId="112" xfId="0" applyFont="1" applyBorder="1" applyAlignment="1" applyProtection="1">
      <alignment horizontal="center" vertical="center"/>
    </xf>
    <xf numFmtId="0" fontId="8" fillId="0" borderId="143" xfId="0" applyFont="1" applyBorder="1" applyAlignment="1" applyProtection="1">
      <alignment horizontal="center" vertical="center"/>
    </xf>
    <xf numFmtId="0" fontId="8" fillId="0" borderId="89" xfId="0" applyFont="1" applyBorder="1" applyAlignment="1" applyProtection="1">
      <alignment horizontal="center" vertical="center"/>
    </xf>
    <xf numFmtId="0" fontId="8" fillId="0" borderId="80" xfId="0" applyFont="1" applyBorder="1" applyAlignment="1" applyProtection="1">
      <alignment horizontal="center" vertical="center"/>
    </xf>
    <xf numFmtId="0" fontId="8" fillId="0" borderId="49" xfId="0" applyFont="1" applyBorder="1" applyAlignment="1" applyProtection="1">
      <alignment horizontal="center" vertical="center" wrapText="1"/>
    </xf>
    <xf numFmtId="0" fontId="8" fillId="0" borderId="51" xfId="0" applyFont="1" applyBorder="1" applyAlignment="1" applyProtection="1">
      <alignment horizontal="center" vertical="center" wrapText="1"/>
    </xf>
    <xf numFmtId="0" fontId="8" fillId="0" borderId="93" xfId="0" applyFont="1" applyFill="1" applyBorder="1" applyAlignment="1" applyProtection="1">
      <alignment horizontal="center" vertical="center"/>
    </xf>
    <xf numFmtId="0" fontId="0" fillId="0" borderId="43" xfId="0" applyFont="1" applyBorder="1" applyAlignment="1" applyProtection="1">
      <alignment horizontal="center" vertical="center"/>
    </xf>
    <xf numFmtId="0" fontId="0" fillId="0" borderId="17" xfId="0" applyFont="1" applyBorder="1" applyAlignment="1" applyProtection="1">
      <alignment horizontal="center" vertical="center"/>
    </xf>
    <xf numFmtId="38" fontId="10" fillId="2" borderId="91" xfId="0" applyNumberFormat="1" applyFont="1" applyFill="1" applyBorder="1" applyAlignment="1" applyProtection="1">
      <alignment horizontal="right"/>
    </xf>
    <xf numFmtId="38" fontId="10" fillId="2" borderId="43" xfId="0" applyNumberFormat="1" applyFont="1" applyFill="1" applyBorder="1" applyAlignment="1" applyProtection="1">
      <alignment horizontal="right"/>
    </xf>
    <xf numFmtId="0" fontId="10" fillId="0" borderId="55" xfId="0" applyFont="1" applyFill="1" applyBorder="1" applyAlignment="1" applyProtection="1">
      <alignment horizontal="left" vertical="top" wrapText="1"/>
    </xf>
    <xf numFmtId="0" fontId="10" fillId="0" borderId="56" xfId="0" applyFont="1" applyFill="1" applyBorder="1" applyAlignment="1" applyProtection="1">
      <alignment horizontal="left" vertical="top" wrapText="1"/>
    </xf>
    <xf numFmtId="0" fontId="10" fillId="0" borderId="57" xfId="0" applyFont="1" applyFill="1" applyBorder="1" applyAlignment="1" applyProtection="1">
      <alignment horizontal="left" vertical="top" wrapText="1"/>
    </xf>
    <xf numFmtId="0" fontId="8" fillId="3" borderId="50" xfId="0" applyFont="1" applyFill="1" applyBorder="1" applyAlignment="1" applyProtection="1">
      <alignment horizontal="left" vertical="center"/>
      <protection locked="0"/>
    </xf>
    <xf numFmtId="0" fontId="8" fillId="3" borderId="56" xfId="0" applyFont="1" applyFill="1" applyBorder="1" applyAlignment="1" applyProtection="1">
      <alignment horizontal="left" vertical="center"/>
      <protection locked="0"/>
    </xf>
    <xf numFmtId="0" fontId="8" fillId="3" borderId="90" xfId="0" applyFont="1" applyFill="1" applyBorder="1" applyAlignment="1" applyProtection="1">
      <alignment horizontal="left" vertical="center"/>
      <protection locked="0"/>
    </xf>
    <xf numFmtId="0" fontId="10" fillId="0" borderId="34" xfId="0" applyFont="1" applyFill="1" applyBorder="1" applyAlignment="1" applyProtection="1">
      <alignment horizontal="left" vertical="center" wrapText="1"/>
    </xf>
    <xf numFmtId="0" fontId="10" fillId="0" borderId="45" xfId="0" applyFont="1" applyFill="1" applyBorder="1" applyAlignment="1" applyProtection="1">
      <alignment horizontal="left" vertical="center" wrapText="1"/>
    </xf>
    <xf numFmtId="0" fontId="10" fillId="0" borderId="57" xfId="0" applyFont="1" applyFill="1" applyBorder="1" applyProtection="1">
      <alignment vertical="center"/>
    </xf>
    <xf numFmtId="0" fontId="10" fillId="0" borderId="41" xfId="0" applyFont="1" applyFill="1" applyBorder="1" applyProtection="1">
      <alignment vertical="center"/>
    </xf>
    <xf numFmtId="0" fontId="10" fillId="3" borderId="41" xfId="0" applyFont="1" applyFill="1" applyBorder="1" applyAlignment="1" applyProtection="1">
      <alignment horizontal="center" vertical="center"/>
      <protection locked="0"/>
    </xf>
    <xf numFmtId="0" fontId="10" fillId="3" borderId="42" xfId="0" applyFont="1" applyFill="1" applyBorder="1" applyAlignment="1" applyProtection="1">
      <alignment horizontal="center" vertical="center"/>
      <protection locked="0"/>
    </xf>
    <xf numFmtId="0" fontId="10" fillId="0" borderId="44" xfId="0" applyFont="1" applyBorder="1" applyAlignment="1" applyProtection="1">
      <alignment horizontal="left" vertical="center" wrapText="1"/>
    </xf>
    <xf numFmtId="0" fontId="0" fillId="0" borderId="34" xfId="0" applyFont="1" applyBorder="1" applyAlignment="1" applyProtection="1">
      <alignment horizontal="left" vertical="center"/>
    </xf>
    <xf numFmtId="0" fontId="0" fillId="0" borderId="51" xfId="0" applyFont="1" applyBorder="1" applyAlignment="1" applyProtection="1">
      <alignment horizontal="left" vertical="center"/>
    </xf>
    <xf numFmtId="38" fontId="10" fillId="3" borderId="70" xfId="0" applyNumberFormat="1" applyFont="1" applyFill="1" applyBorder="1" applyAlignment="1" applyProtection="1">
      <alignment horizontal="right"/>
      <protection locked="0"/>
    </xf>
    <xf numFmtId="38" fontId="10" fillId="3" borderId="68" xfId="0" applyNumberFormat="1" applyFont="1" applyFill="1" applyBorder="1" applyAlignment="1" applyProtection="1">
      <alignment horizontal="right"/>
      <protection locked="0"/>
    </xf>
    <xf numFmtId="0" fontId="8" fillId="0" borderId="93" xfId="0" applyFont="1" applyFill="1" applyBorder="1" applyAlignment="1" applyProtection="1">
      <alignment vertical="center" wrapText="1"/>
    </xf>
    <xf numFmtId="0" fontId="0" fillId="0" borderId="43" xfId="0" applyFont="1" applyBorder="1" applyAlignment="1" applyProtection="1">
      <alignment vertical="center" wrapText="1"/>
    </xf>
    <xf numFmtId="0" fontId="0" fillId="0" borderId="17" xfId="0" applyFont="1" applyBorder="1" applyAlignment="1" applyProtection="1">
      <alignment vertical="center" wrapText="1"/>
    </xf>
    <xf numFmtId="0" fontId="8" fillId="0" borderId="46" xfId="0" applyFont="1" applyFill="1" applyBorder="1" applyAlignment="1" applyProtection="1">
      <alignment vertical="center" wrapText="1"/>
    </xf>
    <xf numFmtId="0" fontId="0" fillId="0" borderId="0" xfId="0" applyFont="1" applyBorder="1" applyAlignment="1" applyProtection="1">
      <alignment vertical="center" wrapText="1"/>
    </xf>
    <xf numFmtId="0" fontId="0" fillId="0" borderId="9" xfId="0" applyFont="1" applyBorder="1" applyAlignment="1" applyProtection="1">
      <alignment vertical="center" wrapText="1"/>
    </xf>
    <xf numFmtId="0" fontId="0" fillId="0" borderId="64" xfId="0" applyFont="1" applyBorder="1" applyAlignment="1" applyProtection="1">
      <alignment vertical="center" wrapText="1"/>
    </xf>
    <xf numFmtId="0" fontId="0" fillId="0" borderId="1" xfId="0" applyFont="1" applyBorder="1" applyAlignment="1" applyProtection="1">
      <alignment vertical="center" wrapText="1"/>
    </xf>
    <xf numFmtId="0" fontId="0" fillId="0" borderId="10" xfId="0" applyFont="1" applyBorder="1" applyAlignment="1" applyProtection="1">
      <alignment vertical="center" wrapText="1"/>
    </xf>
    <xf numFmtId="3" fontId="8" fillId="0" borderId="91" xfId="0" applyNumberFormat="1" applyFont="1" applyFill="1" applyBorder="1" applyAlignment="1" applyProtection="1">
      <alignment horizontal="center" vertical="center"/>
    </xf>
    <xf numFmtId="0" fontId="22" fillId="0" borderId="43" xfId="0" applyFont="1" applyFill="1" applyBorder="1" applyAlignment="1" applyProtection="1">
      <alignment horizontal="center" vertical="center"/>
    </xf>
    <xf numFmtId="0" fontId="22" fillId="0" borderId="92" xfId="0" applyFont="1" applyFill="1" applyBorder="1" applyAlignment="1" applyProtection="1">
      <alignment horizontal="center" vertical="center"/>
    </xf>
    <xf numFmtId="3" fontId="10" fillId="2" borderId="91" xfId="0" applyNumberFormat="1" applyFont="1" applyFill="1" applyBorder="1" applyAlignment="1" applyProtection="1">
      <alignment horizontal="center" vertical="center"/>
      <protection locked="0"/>
    </xf>
    <xf numFmtId="3" fontId="10" fillId="2" borderId="43" xfId="0" applyNumberFormat="1" applyFont="1" applyFill="1" applyBorder="1" applyAlignment="1" applyProtection="1">
      <alignment horizontal="center" vertical="center"/>
      <protection locked="0"/>
    </xf>
    <xf numFmtId="3" fontId="10" fillId="2" borderId="17" xfId="0" applyNumberFormat="1" applyFont="1" applyFill="1" applyBorder="1" applyAlignment="1" applyProtection="1">
      <alignment horizontal="center" vertical="center"/>
      <protection locked="0"/>
    </xf>
    <xf numFmtId="3" fontId="10" fillId="3" borderId="91" xfId="0" applyNumberFormat="1" applyFont="1" applyFill="1" applyBorder="1" applyAlignment="1" applyProtection="1">
      <alignment horizontal="right"/>
      <protection locked="0"/>
    </xf>
    <xf numFmtId="0" fontId="0" fillId="3" borderId="43" xfId="0" applyFont="1" applyFill="1" applyBorder="1" applyAlignment="1" applyProtection="1">
      <alignment vertical="center"/>
      <protection locked="0"/>
    </xf>
    <xf numFmtId="0" fontId="0" fillId="3" borderId="92" xfId="0" applyFont="1" applyFill="1" applyBorder="1" applyAlignment="1" applyProtection="1">
      <alignment vertical="center"/>
      <protection locked="0"/>
    </xf>
    <xf numFmtId="38" fontId="10" fillId="3" borderId="70" xfId="6" applyNumberFormat="1" applyFont="1" applyFill="1" applyBorder="1" applyAlignment="1" applyProtection="1">
      <alignment horizontal="right" vertical="center"/>
      <protection locked="0"/>
    </xf>
    <xf numFmtId="38" fontId="0" fillId="3" borderId="68" xfId="6" applyNumberFormat="1" applyFont="1" applyFill="1" applyBorder="1" applyAlignment="1" applyProtection="1">
      <alignment horizontal="right" vertical="center"/>
      <protection locked="0"/>
    </xf>
    <xf numFmtId="38" fontId="10" fillId="2" borderId="70" xfId="0" applyNumberFormat="1" applyFont="1" applyFill="1" applyBorder="1" applyAlignment="1" applyProtection="1">
      <alignment horizontal="right"/>
    </xf>
    <xf numFmtId="38" fontId="10" fillId="2" borderId="68" xfId="0" applyNumberFormat="1" applyFont="1" applyFill="1" applyBorder="1" applyAlignment="1" applyProtection="1">
      <alignment horizontal="right"/>
    </xf>
    <xf numFmtId="38" fontId="10" fillId="2" borderId="130" xfId="0" applyNumberFormat="1" applyFont="1" applyFill="1" applyBorder="1" applyAlignment="1" applyProtection="1">
      <alignment horizontal="right"/>
    </xf>
    <xf numFmtId="38" fontId="10" fillId="2" borderId="131" xfId="0" applyNumberFormat="1" applyFont="1" applyFill="1" applyBorder="1" applyAlignment="1" applyProtection="1">
      <alignment horizontal="right"/>
    </xf>
    <xf numFmtId="38" fontId="10" fillId="3" borderId="91" xfId="6" applyNumberFormat="1" applyFont="1" applyFill="1" applyBorder="1" applyAlignment="1" applyProtection="1">
      <alignment vertical="center"/>
      <protection locked="0"/>
    </xf>
    <xf numFmtId="38" fontId="10" fillId="3" borderId="43" xfId="6" applyNumberFormat="1" applyFont="1" applyFill="1" applyBorder="1" applyAlignment="1" applyProtection="1">
      <alignment vertical="center"/>
      <protection locked="0"/>
    </xf>
    <xf numFmtId="0" fontId="0" fillId="0" borderId="4" xfId="0" applyFont="1" applyBorder="1" applyAlignment="1" applyProtection="1">
      <alignment vertical="center"/>
    </xf>
    <xf numFmtId="0" fontId="0" fillId="0" borderId="3" xfId="0" applyFont="1" applyBorder="1" applyAlignment="1" applyProtection="1">
      <alignment vertical="center"/>
    </xf>
    <xf numFmtId="0" fontId="10" fillId="0" borderId="37" xfId="0" applyFont="1" applyFill="1" applyBorder="1" applyAlignment="1" applyProtection="1">
      <alignment horizontal="distributed" vertical="center"/>
    </xf>
    <xf numFmtId="0" fontId="10" fillId="0" borderId="38" xfId="0" applyFont="1" applyFill="1" applyBorder="1" applyAlignment="1" applyProtection="1">
      <alignment horizontal="distributed" vertical="center"/>
    </xf>
    <xf numFmtId="0" fontId="10" fillId="0" borderId="63" xfId="0" applyFont="1" applyFill="1" applyBorder="1" applyAlignment="1" applyProtection="1">
      <alignment horizontal="distributed" vertical="center"/>
    </xf>
    <xf numFmtId="0" fontId="10" fillId="0" borderId="15" xfId="0" applyFont="1" applyFill="1" applyBorder="1" applyAlignment="1" applyProtection="1">
      <alignment horizontal="distributed" vertical="center"/>
    </xf>
    <xf numFmtId="0" fontId="10" fillId="3" borderId="4" xfId="0" applyFont="1" applyFill="1" applyBorder="1" applyAlignment="1" applyProtection="1">
      <alignment horizontal="left" vertical="center"/>
      <protection locked="0"/>
    </xf>
    <xf numFmtId="0" fontId="10" fillId="3" borderId="11" xfId="0" applyFont="1" applyFill="1" applyBorder="1" applyAlignment="1" applyProtection="1">
      <alignment horizontal="left" vertical="center"/>
      <protection locked="0"/>
    </xf>
    <xf numFmtId="38" fontId="10" fillId="3" borderId="5" xfId="0" applyNumberFormat="1" applyFont="1" applyFill="1" applyBorder="1" applyAlignment="1" applyProtection="1">
      <alignment horizontal="right"/>
      <protection locked="0"/>
    </xf>
    <xf numFmtId="38" fontId="10" fillId="3" borderId="1" xfId="0" applyNumberFormat="1" applyFont="1" applyFill="1" applyBorder="1" applyAlignment="1" applyProtection="1">
      <alignment horizontal="right"/>
      <protection locked="0"/>
    </xf>
    <xf numFmtId="0" fontId="10" fillId="0" borderId="40" xfId="0" applyFont="1" applyFill="1" applyBorder="1" applyAlignment="1" applyProtection="1">
      <alignment horizontal="distributed" vertical="center"/>
    </xf>
    <xf numFmtId="0" fontId="10" fillId="0" borderId="41" xfId="0" applyFont="1" applyFill="1" applyBorder="1" applyAlignment="1" applyProtection="1">
      <alignment horizontal="distributed" vertical="center"/>
    </xf>
    <xf numFmtId="0" fontId="8" fillId="0" borderId="46" xfId="0" applyFont="1" applyFill="1" applyBorder="1" applyAlignment="1" applyProtection="1">
      <alignment vertical="center"/>
    </xf>
    <xf numFmtId="0" fontId="0" fillId="0" borderId="46" xfId="0" applyFont="1" applyBorder="1" applyAlignment="1" applyProtection="1">
      <alignment vertical="center"/>
    </xf>
    <xf numFmtId="0" fontId="8" fillId="0" borderId="46" xfId="0" applyFont="1" applyFill="1" applyBorder="1" applyAlignment="1" applyProtection="1">
      <alignment horizontal="left" vertical="center" wrapText="1"/>
    </xf>
    <xf numFmtId="0" fontId="0" fillId="0" borderId="0" xfId="0" applyFont="1" applyBorder="1" applyAlignment="1" applyProtection="1">
      <alignment horizontal="left" vertical="center" wrapText="1"/>
    </xf>
    <xf numFmtId="0" fontId="0" fillId="0" borderId="9" xfId="0" applyFont="1" applyBorder="1" applyAlignment="1" applyProtection="1">
      <alignment horizontal="left" vertical="center" wrapText="1"/>
    </xf>
    <xf numFmtId="0" fontId="0" fillId="0" borderId="46" xfId="0" applyFont="1" applyBorder="1" applyAlignment="1" applyProtection="1">
      <alignment horizontal="left" vertical="center" wrapText="1"/>
    </xf>
    <xf numFmtId="0" fontId="0" fillId="0" borderId="64"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10" xfId="0" applyFont="1" applyBorder="1" applyAlignment="1" applyProtection="1">
      <alignment horizontal="left" vertical="center" wrapText="1"/>
    </xf>
    <xf numFmtId="0" fontId="10" fillId="3" borderId="0" xfId="0" applyFont="1" applyFill="1" applyBorder="1" applyAlignment="1" applyProtection="1">
      <alignment horizontal="left" vertical="center" shrinkToFit="1"/>
      <protection locked="0"/>
    </xf>
    <xf numFmtId="0" fontId="10" fillId="3" borderId="7" xfId="0" applyFont="1" applyFill="1" applyBorder="1" applyAlignment="1" applyProtection="1">
      <alignment horizontal="left" vertical="center" shrinkToFit="1"/>
      <protection locked="0"/>
    </xf>
    <xf numFmtId="0" fontId="10" fillId="3" borderId="0" xfId="0" applyFont="1" applyFill="1" applyBorder="1" applyAlignment="1" applyProtection="1">
      <alignment horizontal="left" vertical="center"/>
      <protection locked="0"/>
    </xf>
    <xf numFmtId="0" fontId="10" fillId="3" borderId="7" xfId="0" applyFont="1" applyFill="1" applyBorder="1" applyAlignment="1" applyProtection="1">
      <alignment horizontal="left" vertical="center"/>
      <protection locked="0"/>
    </xf>
    <xf numFmtId="0" fontId="10" fillId="3" borderId="1" xfId="0" applyFont="1" applyFill="1" applyBorder="1" applyAlignment="1" applyProtection="1">
      <alignment horizontal="left" vertical="center" shrinkToFit="1"/>
      <protection locked="0"/>
    </xf>
    <xf numFmtId="0" fontId="10" fillId="3" borderId="8" xfId="0" applyFont="1" applyFill="1" applyBorder="1" applyAlignment="1" applyProtection="1">
      <alignment horizontal="left" vertical="center" shrinkToFit="1"/>
      <protection locked="0"/>
    </xf>
    <xf numFmtId="0" fontId="10" fillId="0" borderId="87" xfId="0" applyFont="1" applyFill="1" applyBorder="1" applyAlignment="1" applyProtection="1">
      <alignment horizontal="center" vertical="center" wrapText="1"/>
    </xf>
    <xf numFmtId="0" fontId="0" fillId="0" borderId="88" xfId="0" applyFont="1" applyBorder="1" applyAlignment="1" applyProtection="1">
      <alignment horizontal="center" vertical="center"/>
    </xf>
    <xf numFmtId="0" fontId="10" fillId="0" borderId="87" xfId="0" applyFont="1" applyFill="1" applyBorder="1" applyAlignment="1" applyProtection="1">
      <alignment horizontal="center" vertical="center"/>
    </xf>
    <xf numFmtId="0" fontId="0" fillId="0" borderId="53" xfId="0" applyFont="1" applyBorder="1" applyAlignment="1" applyProtection="1">
      <alignment horizontal="center" vertical="center"/>
    </xf>
    <xf numFmtId="0" fontId="11" fillId="0" borderId="34" xfId="0" applyFont="1" applyFill="1" applyBorder="1" applyAlignment="1" applyProtection="1">
      <alignment horizontal="left" vertical="top" wrapText="1"/>
    </xf>
    <xf numFmtId="0" fontId="29" fillId="0" borderId="34" xfId="0" applyFont="1" applyBorder="1" applyAlignment="1" applyProtection="1">
      <alignment horizontal="left" vertical="center" wrapText="1"/>
    </xf>
    <xf numFmtId="0" fontId="8" fillId="0" borderId="105" xfId="0" applyFont="1" applyFill="1" applyBorder="1" applyAlignment="1" applyProtection="1">
      <alignment horizontal="left" vertical="center"/>
    </xf>
    <xf numFmtId="0" fontId="8" fillId="0" borderId="4" xfId="0" applyFont="1" applyFill="1" applyBorder="1" applyAlignment="1" applyProtection="1">
      <alignment horizontal="left" vertical="center"/>
    </xf>
    <xf numFmtId="0" fontId="8" fillId="0" borderId="46" xfId="0" applyFont="1" applyFill="1" applyBorder="1" applyAlignment="1" applyProtection="1">
      <alignment horizontal="left" vertical="center"/>
    </xf>
    <xf numFmtId="0" fontId="8" fillId="0" borderId="0" xfId="0" applyFont="1" applyFill="1" applyBorder="1" applyAlignment="1" applyProtection="1">
      <alignment horizontal="left" vertical="center"/>
    </xf>
    <xf numFmtId="3" fontId="8" fillId="0" borderId="43" xfId="0" applyNumberFormat="1" applyFont="1" applyFill="1" applyBorder="1" applyAlignment="1" applyProtection="1">
      <alignment horizontal="center" vertical="center"/>
    </xf>
    <xf numFmtId="3" fontId="8" fillId="0" borderId="17" xfId="0" applyNumberFormat="1" applyFont="1" applyFill="1" applyBorder="1" applyAlignment="1" applyProtection="1">
      <alignment horizontal="center" vertical="center"/>
    </xf>
    <xf numFmtId="0" fontId="8" fillId="0" borderId="0" xfId="0" applyFont="1" applyFill="1" applyBorder="1" applyAlignment="1" applyProtection="1">
      <alignment horizontal="distributed"/>
    </xf>
    <xf numFmtId="0" fontId="8" fillId="3" borderId="0" xfId="0" applyFont="1" applyFill="1" applyAlignment="1" applyProtection="1">
      <alignment horizontal="left" shrinkToFit="1"/>
      <protection locked="0"/>
    </xf>
    <xf numFmtId="38" fontId="10" fillId="3" borderId="58" xfId="0" applyNumberFormat="1" applyFont="1" applyFill="1" applyBorder="1" applyAlignment="1" applyProtection="1">
      <alignment horizontal="right"/>
      <protection locked="0"/>
    </xf>
    <xf numFmtId="38" fontId="10" fillId="3" borderId="56" xfId="0" applyNumberFormat="1" applyFont="1" applyFill="1" applyBorder="1" applyAlignment="1" applyProtection="1">
      <alignment horizontal="right"/>
      <protection locked="0"/>
    </xf>
    <xf numFmtId="38" fontId="10" fillId="2" borderId="5" xfId="6" applyNumberFormat="1" applyFont="1" applyFill="1" applyBorder="1" applyAlignment="1" applyProtection="1"/>
    <xf numFmtId="38" fontId="10" fillId="2" borderId="1" xfId="6" applyNumberFormat="1" applyFont="1" applyFill="1" applyBorder="1" applyAlignment="1" applyProtection="1"/>
    <xf numFmtId="0" fontId="11" fillId="0" borderId="64" xfId="0" applyFont="1" applyFill="1" applyBorder="1" applyAlignment="1" applyProtection="1">
      <alignment vertical="top" wrapText="1"/>
    </xf>
    <xf numFmtId="0" fontId="8" fillId="0" borderId="1" xfId="0" applyFont="1" applyFill="1" applyBorder="1" applyAlignment="1" applyProtection="1">
      <alignment vertical="top" wrapText="1"/>
    </xf>
    <xf numFmtId="0" fontId="8" fillId="0" borderId="10" xfId="0" applyFont="1" applyFill="1" applyBorder="1" applyAlignment="1" applyProtection="1">
      <alignment vertical="top" wrapText="1"/>
    </xf>
    <xf numFmtId="38" fontId="10" fillId="0" borderId="70" xfId="6" applyFont="1" applyFill="1" applyBorder="1" applyAlignment="1" applyProtection="1">
      <alignment horizontal="center" vertical="center"/>
    </xf>
    <xf numFmtId="38" fontId="10" fillId="0" borderId="68" xfId="6" applyFont="1" applyFill="1" applyBorder="1" applyAlignment="1" applyProtection="1">
      <alignment horizontal="center" vertical="center"/>
    </xf>
    <xf numFmtId="38" fontId="10" fillId="0" borderId="69" xfId="6" applyFont="1" applyFill="1" applyBorder="1" applyAlignment="1" applyProtection="1">
      <alignment horizontal="center" vertical="center"/>
    </xf>
    <xf numFmtId="38" fontId="10" fillId="4" borderId="70" xfId="6" applyFont="1" applyFill="1" applyBorder="1" applyAlignment="1" applyProtection="1">
      <alignment horizontal="center" vertical="center"/>
      <protection locked="0"/>
    </xf>
    <xf numFmtId="38" fontId="10" fillId="4" borderId="68" xfId="6" applyFont="1" applyFill="1" applyBorder="1" applyAlignment="1" applyProtection="1">
      <alignment horizontal="center" vertical="center"/>
      <protection locked="0"/>
    </xf>
    <xf numFmtId="38" fontId="10" fillId="4" borderId="71" xfId="6" applyFont="1" applyFill="1" applyBorder="1" applyAlignment="1" applyProtection="1">
      <alignment horizontal="center" vertical="center"/>
      <protection locked="0"/>
    </xf>
    <xf numFmtId="0" fontId="10" fillId="0" borderId="105" xfId="0" applyFont="1" applyBorder="1" applyAlignment="1" applyProtection="1">
      <alignment horizontal="left" vertical="center" wrapText="1"/>
    </xf>
    <xf numFmtId="0" fontId="0" fillId="0" borderId="4" xfId="0" applyFont="1" applyBorder="1" applyAlignment="1" applyProtection="1">
      <alignment horizontal="left" vertical="center"/>
    </xf>
    <xf numFmtId="0" fontId="0" fillId="0" borderId="11" xfId="0" applyFont="1" applyBorder="1" applyAlignment="1" applyProtection="1">
      <alignment horizontal="left" vertical="center"/>
    </xf>
    <xf numFmtId="0" fontId="11" fillId="0" borderId="0" xfId="0" applyFont="1" applyFill="1" applyBorder="1" applyAlignment="1" applyProtection="1">
      <alignment horizontal="left" vertical="top" wrapText="1"/>
    </xf>
    <xf numFmtId="0" fontId="0" fillId="0" borderId="0" xfId="0" applyFont="1" applyBorder="1" applyAlignment="1" applyProtection="1">
      <alignment horizontal="left" vertical="top" wrapText="1"/>
    </xf>
    <xf numFmtId="0" fontId="8" fillId="0" borderId="112" xfId="0" applyFont="1" applyFill="1" applyBorder="1" applyAlignment="1" applyProtection="1">
      <alignment vertical="top" wrapText="1"/>
    </xf>
    <xf numFmtId="0" fontId="8" fillId="0" borderId="89" xfId="0" applyFont="1" applyFill="1" applyBorder="1" applyAlignment="1" applyProtection="1">
      <alignment vertical="top" wrapText="1"/>
    </xf>
    <xf numFmtId="0" fontId="69" fillId="0" borderId="44" xfId="9" applyFont="1" applyBorder="1" applyAlignment="1" applyProtection="1">
      <alignment horizontal="center" vertical="center"/>
    </xf>
    <xf numFmtId="0" fontId="69" fillId="0" borderId="34" xfId="9" applyFont="1" applyBorder="1" applyAlignment="1" applyProtection="1">
      <alignment horizontal="center" vertical="center"/>
    </xf>
    <xf numFmtId="0" fontId="69" fillId="0" borderId="51" xfId="9" applyFont="1" applyBorder="1" applyAlignment="1" applyProtection="1">
      <alignment horizontal="center" vertical="center"/>
    </xf>
    <xf numFmtId="0" fontId="69" fillId="0" borderId="46" xfId="9" applyFont="1" applyBorder="1" applyAlignment="1" applyProtection="1">
      <alignment horizontal="center" vertical="center"/>
    </xf>
    <xf numFmtId="0" fontId="69" fillId="0" borderId="0" xfId="9" applyFont="1" applyBorder="1" applyAlignment="1" applyProtection="1">
      <alignment horizontal="center" vertical="center"/>
    </xf>
    <xf numFmtId="0" fontId="69" fillId="0" borderId="7" xfId="9" applyFont="1" applyBorder="1" applyAlignment="1" applyProtection="1">
      <alignment horizontal="center" vertical="center"/>
    </xf>
    <xf numFmtId="0" fontId="69" fillId="0" borderId="47" xfId="9" applyFont="1" applyBorder="1" applyAlignment="1" applyProtection="1">
      <alignment horizontal="center" vertical="center"/>
    </xf>
    <xf numFmtId="0" fontId="69" fillId="0" borderId="16" xfId="9" applyFont="1" applyBorder="1" applyAlignment="1" applyProtection="1">
      <alignment horizontal="center" vertical="center"/>
    </xf>
    <xf numFmtId="0" fontId="69" fillId="0" borderId="22" xfId="9" applyFont="1" applyBorder="1" applyAlignment="1" applyProtection="1">
      <alignment horizontal="center" vertical="center"/>
    </xf>
    <xf numFmtId="0" fontId="33" fillId="0" borderId="51" xfId="10" applyFont="1" applyBorder="1" applyAlignment="1" applyProtection="1">
      <alignment horizontal="center" vertical="center" wrapText="1" shrinkToFit="1"/>
    </xf>
    <xf numFmtId="0" fontId="33" fillId="0" borderId="7" xfId="10" applyFont="1" applyBorder="1" applyAlignment="1" applyProtection="1">
      <alignment horizontal="center" vertical="center" wrapText="1" shrinkToFit="1"/>
    </xf>
    <xf numFmtId="0" fontId="33" fillId="0" borderId="22" xfId="10" applyFont="1" applyBorder="1" applyAlignment="1" applyProtection="1">
      <alignment horizontal="center" vertical="center" wrapText="1" shrinkToFit="1"/>
    </xf>
    <xf numFmtId="0" fontId="33" fillId="0" borderId="105" xfId="10" applyFont="1" applyBorder="1" applyAlignment="1" applyProtection="1">
      <alignment horizontal="center" vertical="center"/>
    </xf>
    <xf numFmtId="0" fontId="33" fillId="0" borderId="4" xfId="10" applyFont="1" applyBorder="1" applyAlignment="1" applyProtection="1">
      <alignment horizontal="center" vertical="center"/>
    </xf>
    <xf numFmtId="0" fontId="33" fillId="0" borderId="91" xfId="10" applyFont="1" applyFill="1" applyBorder="1" applyAlignment="1" applyProtection="1">
      <alignment vertical="center" shrinkToFit="1"/>
      <protection locked="0"/>
    </xf>
    <xf numFmtId="0" fontId="33" fillId="0" borderId="43" xfId="10" applyFont="1" applyFill="1" applyBorder="1" applyAlignment="1" applyProtection="1">
      <alignment vertical="center" shrinkToFit="1"/>
      <protection locked="0"/>
    </xf>
    <xf numFmtId="0" fontId="33" fillId="0" borderId="17" xfId="10" applyFont="1" applyFill="1" applyBorder="1" applyAlignment="1" applyProtection="1">
      <alignment vertical="center" shrinkToFit="1"/>
      <protection locked="0"/>
    </xf>
    <xf numFmtId="0" fontId="33" fillId="0" borderId="38" xfId="10" applyFont="1" applyFill="1" applyBorder="1" applyAlignment="1" applyProtection="1">
      <alignment vertical="center" shrinkToFit="1"/>
      <protection locked="0"/>
    </xf>
    <xf numFmtId="0" fontId="33" fillId="0" borderId="80" xfId="10" applyFont="1" applyFill="1" applyBorder="1" applyAlignment="1" applyProtection="1">
      <alignment vertical="center" shrinkToFit="1"/>
      <protection locked="0"/>
    </xf>
    <xf numFmtId="0" fontId="10" fillId="0" borderId="58" xfId="0" applyFont="1" applyFill="1" applyBorder="1" applyAlignment="1" applyProtection="1">
      <alignment horizontal="left" vertical="center" wrapText="1"/>
    </xf>
    <xf numFmtId="0" fontId="10" fillId="0" borderId="56" xfId="0" applyFont="1" applyFill="1" applyBorder="1" applyAlignment="1" applyProtection="1">
      <alignment horizontal="left" vertical="center" wrapText="1"/>
    </xf>
    <xf numFmtId="0" fontId="10" fillId="0" borderId="90" xfId="0" applyFont="1" applyFill="1" applyBorder="1" applyAlignment="1" applyProtection="1">
      <alignment horizontal="left" vertical="center" wrapText="1"/>
    </xf>
    <xf numFmtId="38" fontId="10" fillId="2" borderId="143" xfId="0" applyNumberFormat="1" applyFont="1" applyFill="1" applyBorder="1" applyAlignment="1" applyProtection="1">
      <alignment horizontal="right" vertical="center"/>
    </xf>
    <xf numFmtId="38" fontId="10" fillId="2" borderId="80" xfId="0" applyNumberFormat="1" applyFont="1" applyFill="1" applyBorder="1" applyAlignment="1" applyProtection="1">
      <alignment horizontal="right" vertical="center"/>
    </xf>
    <xf numFmtId="38" fontId="10" fillId="2" borderId="50" xfId="0" applyNumberFormat="1" applyFont="1" applyFill="1" applyBorder="1" applyAlignment="1" applyProtection="1">
      <alignment horizontal="right" vertical="center"/>
    </xf>
    <xf numFmtId="0" fontId="10" fillId="0" borderId="68" xfId="0" applyFont="1" applyFill="1" applyBorder="1" applyAlignment="1" applyProtection="1">
      <alignment horizontal="left" vertical="center" wrapText="1"/>
    </xf>
    <xf numFmtId="0" fontId="10" fillId="0" borderId="71" xfId="0" applyFont="1" applyFill="1" applyBorder="1" applyAlignment="1" applyProtection="1">
      <alignment horizontal="left" vertical="center" wrapText="1"/>
    </xf>
    <xf numFmtId="0" fontId="10" fillId="0" borderId="70" xfId="0" applyFont="1" applyFill="1" applyBorder="1" applyAlignment="1" applyProtection="1">
      <alignment horizontal="left" vertical="center" wrapText="1"/>
    </xf>
    <xf numFmtId="0" fontId="11" fillId="0" borderId="34" xfId="0" applyFont="1" applyBorder="1" applyAlignment="1" applyProtection="1">
      <alignment horizontal="left" vertical="top" wrapText="1"/>
    </xf>
    <xf numFmtId="0" fontId="0" fillId="0" borderId="34" xfId="0" applyFont="1" applyBorder="1" applyAlignment="1" applyProtection="1">
      <alignment horizontal="left" vertical="top" wrapText="1"/>
    </xf>
    <xf numFmtId="0" fontId="0" fillId="0" borderId="0" xfId="0" applyFont="1" applyAlignment="1" applyProtection="1">
      <alignment horizontal="left" vertical="top" wrapText="1"/>
    </xf>
    <xf numFmtId="0" fontId="10" fillId="0" borderId="0" xfId="0" applyFont="1" applyAlignment="1" applyProtection="1">
      <alignment horizontal="left" vertical="top" wrapText="1"/>
    </xf>
    <xf numFmtId="0" fontId="10" fillId="0" borderId="0" xfId="0" applyFont="1" applyAlignment="1">
      <alignment horizontal="left" vertical="top" wrapText="1"/>
    </xf>
    <xf numFmtId="0" fontId="10" fillId="0" borderId="87" xfId="0" applyFont="1" applyBorder="1" applyAlignment="1" applyProtection="1">
      <alignment horizontal="center" vertical="center"/>
    </xf>
    <xf numFmtId="0" fontId="10" fillId="0" borderId="88" xfId="0" applyFont="1" applyBorder="1" applyAlignment="1" applyProtection="1">
      <alignment horizontal="center" vertical="center"/>
    </xf>
    <xf numFmtId="0" fontId="10" fillId="0" borderId="5" xfId="0" applyFont="1" applyFill="1" applyBorder="1" applyAlignment="1" applyProtection="1">
      <alignment horizontal="center" vertical="center"/>
    </xf>
    <xf numFmtId="0" fontId="10" fillId="0" borderId="1" xfId="0" applyFont="1" applyFill="1" applyBorder="1" applyAlignment="1" applyProtection="1">
      <alignment horizontal="center" vertical="center"/>
    </xf>
    <xf numFmtId="0" fontId="10" fillId="0" borderId="68" xfId="0" applyFont="1" applyFill="1" applyBorder="1" applyAlignment="1" applyProtection="1">
      <alignment horizontal="center" vertical="center"/>
    </xf>
    <xf numFmtId="0" fontId="10" fillId="0" borderId="117" xfId="0" applyFont="1" applyBorder="1" applyAlignment="1" applyProtection="1">
      <alignment horizontal="left" vertical="center"/>
    </xf>
    <xf numFmtId="0" fontId="10" fillId="0" borderId="68" xfId="0" applyFont="1" applyBorder="1" applyAlignment="1" applyProtection="1">
      <alignment horizontal="left" vertical="center"/>
    </xf>
    <xf numFmtId="0" fontId="10" fillId="0" borderId="69" xfId="0" applyFont="1" applyBorder="1" applyAlignment="1" applyProtection="1">
      <alignment horizontal="left" vertical="center"/>
    </xf>
    <xf numFmtId="0" fontId="10" fillId="0" borderId="2" xfId="0" applyFont="1" applyBorder="1" applyAlignment="1" applyProtection="1">
      <alignment vertical="center" wrapText="1"/>
    </xf>
    <xf numFmtId="38" fontId="10" fillId="3" borderId="2" xfId="6" applyFont="1" applyFill="1" applyBorder="1" applyAlignment="1" applyProtection="1">
      <alignment horizontal="right" vertical="center"/>
      <protection locked="0"/>
    </xf>
    <xf numFmtId="38" fontId="10" fillId="3" borderId="4" xfId="6" applyFont="1" applyFill="1" applyBorder="1" applyAlignment="1" applyProtection="1">
      <alignment horizontal="right" vertical="center"/>
      <protection locked="0"/>
    </xf>
    <xf numFmtId="38" fontId="10" fillId="7" borderId="91" xfId="0" applyNumberFormat="1" applyFont="1" applyFill="1" applyBorder="1" applyAlignment="1" applyProtection="1">
      <alignment horizontal="right" vertical="center"/>
      <protection locked="0"/>
    </xf>
    <xf numFmtId="38" fontId="10" fillId="7" borderId="43" xfId="0" applyNumberFormat="1" applyFont="1" applyFill="1" applyBorder="1" applyAlignment="1" applyProtection="1">
      <alignment horizontal="right" vertical="center"/>
      <protection locked="0"/>
    </xf>
    <xf numFmtId="0" fontId="10" fillId="0" borderId="79" xfId="0" applyFont="1" applyBorder="1" applyProtection="1">
      <alignment vertical="center"/>
    </xf>
    <xf numFmtId="0" fontId="10" fillId="0" borderId="36" xfId="0" applyFont="1" applyBorder="1" applyProtection="1">
      <alignment vertical="center"/>
    </xf>
    <xf numFmtId="0" fontId="10" fillId="0" borderId="123" xfId="0" applyFont="1" applyBorder="1" applyProtection="1">
      <alignment vertical="center"/>
    </xf>
    <xf numFmtId="38" fontId="10" fillId="0" borderId="2" xfId="6" applyFont="1" applyFill="1" applyBorder="1" applyAlignment="1" applyProtection="1">
      <alignment horizontal="right" vertical="center"/>
      <protection locked="0"/>
    </xf>
    <xf numFmtId="38" fontId="10" fillId="0" borderId="4" xfId="6" applyFont="1" applyFill="1" applyBorder="1" applyAlignment="1" applyProtection="1">
      <alignment horizontal="right" vertical="center"/>
      <protection locked="0"/>
    </xf>
    <xf numFmtId="38" fontId="10" fillId="0" borderId="0" xfId="6" applyFont="1" applyFill="1" applyBorder="1" applyAlignment="1" applyProtection="1">
      <alignment horizontal="right" vertical="center"/>
      <protection locked="0"/>
    </xf>
    <xf numFmtId="55" fontId="10" fillId="4" borderId="70" xfId="0" applyNumberFormat="1" applyFont="1" applyFill="1" applyBorder="1" applyAlignment="1" applyProtection="1">
      <alignment horizontal="center" vertical="center"/>
      <protection locked="0"/>
    </xf>
    <xf numFmtId="55" fontId="10" fillId="4" borderId="68" xfId="0" applyNumberFormat="1" applyFont="1" applyFill="1" applyBorder="1" applyAlignment="1" applyProtection="1">
      <alignment horizontal="center" vertical="center"/>
      <protection locked="0"/>
    </xf>
    <xf numFmtId="55" fontId="10" fillId="4" borderId="71" xfId="0" applyNumberFormat="1" applyFont="1" applyFill="1" applyBorder="1" applyAlignment="1" applyProtection="1">
      <alignment horizontal="center" vertical="center"/>
      <protection locked="0"/>
    </xf>
    <xf numFmtId="0" fontId="10" fillId="0" borderId="46"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114" xfId="0" applyFont="1" applyFill="1" applyBorder="1" applyAlignment="1" applyProtection="1">
      <alignment horizontal="center" vertical="center"/>
      <protection locked="0"/>
    </xf>
    <xf numFmtId="0" fontId="0" fillId="0" borderId="36" xfId="0" applyFont="1" applyFill="1" applyBorder="1" applyAlignment="1" applyProtection="1">
      <alignment horizontal="center" vertical="center"/>
      <protection locked="0"/>
    </xf>
    <xf numFmtId="38" fontId="10" fillId="3" borderId="91" xfId="0" applyNumberFormat="1" applyFont="1" applyFill="1" applyBorder="1" applyAlignment="1" applyProtection="1">
      <alignment horizontal="right" vertical="center"/>
      <protection locked="0"/>
    </xf>
    <xf numFmtId="38" fontId="10" fillId="3" borderId="43" xfId="0" applyNumberFormat="1" applyFont="1" applyFill="1" applyBorder="1" applyAlignment="1" applyProtection="1">
      <alignment horizontal="right" vertical="center"/>
      <protection locked="0"/>
    </xf>
    <xf numFmtId="0" fontId="10" fillId="0" borderId="34" xfId="0" applyFont="1" applyFill="1" applyBorder="1" applyAlignment="1" applyProtection="1">
      <alignment horizontal="left" vertical="top" wrapText="1"/>
    </xf>
    <xf numFmtId="0" fontId="11" fillId="0" borderId="0" xfId="0" applyFont="1" applyBorder="1" applyAlignment="1" applyProtection="1">
      <alignment vertical="top" wrapText="1"/>
    </xf>
    <xf numFmtId="0" fontId="10" fillId="0" borderId="91" xfId="0" applyFont="1" applyFill="1" applyBorder="1" applyAlignment="1" applyProtection="1">
      <alignment horizontal="center" vertical="center"/>
    </xf>
    <xf numFmtId="0" fontId="0" fillId="0" borderId="43" xfId="0" applyBorder="1" applyAlignment="1">
      <alignment vertical="center"/>
    </xf>
    <xf numFmtId="0" fontId="10" fillId="0" borderId="112" xfId="0" applyFont="1" applyBorder="1" applyAlignment="1" applyProtection="1">
      <alignment horizontal="center" vertical="center" wrapText="1"/>
    </xf>
    <xf numFmtId="0" fontId="10" fillId="0" borderId="143" xfId="0" applyFont="1" applyBorder="1" applyAlignment="1" applyProtection="1">
      <alignment horizontal="center" vertical="center" wrapText="1"/>
    </xf>
    <xf numFmtId="38" fontId="10" fillId="3" borderId="5" xfId="6" applyNumberFormat="1" applyFont="1" applyFill="1" applyBorder="1" applyAlignment="1" applyProtection="1">
      <alignment vertical="center"/>
      <protection locked="0"/>
    </xf>
    <xf numFmtId="38" fontId="10" fillId="3" borderId="1" xfId="6" applyNumberFormat="1" applyFont="1" applyFill="1" applyBorder="1" applyAlignment="1" applyProtection="1">
      <alignment vertical="center"/>
      <protection locked="0"/>
    </xf>
    <xf numFmtId="38" fontId="10" fillId="2" borderId="50" xfId="6" applyNumberFormat="1" applyFont="1" applyFill="1" applyBorder="1" applyAlignment="1" applyProtection="1">
      <alignment vertical="center"/>
    </xf>
    <xf numFmtId="38" fontId="10" fillId="2" borderId="16" xfId="6" applyNumberFormat="1" applyFont="1" applyFill="1" applyBorder="1" applyAlignment="1" applyProtection="1">
      <alignment vertical="center"/>
    </xf>
    <xf numFmtId="0" fontId="10" fillId="0" borderId="93" xfId="0" applyFont="1" applyFill="1" applyBorder="1" applyAlignment="1" applyProtection="1">
      <alignment vertical="center" shrinkToFit="1"/>
    </xf>
    <xf numFmtId="0" fontId="10" fillId="0" borderId="43" xfId="0" applyFont="1" applyFill="1" applyBorder="1" applyAlignment="1" applyProtection="1">
      <alignment vertical="center" shrinkToFit="1"/>
    </xf>
    <xf numFmtId="0" fontId="10" fillId="0" borderId="17" xfId="0" applyFont="1" applyFill="1" applyBorder="1" applyAlignment="1" applyProtection="1">
      <alignment vertical="center" shrinkToFit="1"/>
    </xf>
    <xf numFmtId="0" fontId="10" fillId="0" borderId="55" xfId="0" applyFont="1" applyFill="1" applyBorder="1" applyAlignment="1" applyProtection="1">
      <alignment vertical="center"/>
    </xf>
    <xf numFmtId="0" fontId="10" fillId="0" borderId="57" xfId="0" applyFont="1" applyFill="1" applyBorder="1" applyAlignment="1" applyProtection="1">
      <alignment vertical="center"/>
    </xf>
    <xf numFmtId="0" fontId="10" fillId="0" borderId="50" xfId="0" applyFont="1" applyBorder="1" applyAlignment="1" applyProtection="1">
      <alignment horizontal="center" vertical="center"/>
    </xf>
    <xf numFmtId="0" fontId="10" fillId="0" borderId="48" xfId="0" applyFont="1" applyBorder="1" applyAlignment="1" applyProtection="1">
      <alignment horizontal="center" vertical="center"/>
    </xf>
    <xf numFmtId="0" fontId="10" fillId="0" borderId="50" xfId="0" applyFont="1" applyBorder="1" applyAlignment="1" applyProtection="1">
      <alignment horizontal="center" vertical="center" wrapText="1"/>
    </xf>
    <xf numFmtId="0" fontId="10" fillId="0" borderId="43" xfId="0" applyFont="1" applyBorder="1" applyAlignment="1" applyProtection="1">
      <alignment vertical="center"/>
    </xf>
    <xf numFmtId="0" fontId="10" fillId="0" borderId="91" xfId="0" applyFont="1" applyBorder="1" applyAlignment="1" applyProtection="1">
      <alignment horizontal="center" vertical="center"/>
    </xf>
    <xf numFmtId="0" fontId="10" fillId="0" borderId="43" xfId="0" applyFont="1" applyBorder="1" applyAlignment="1" applyProtection="1">
      <alignment horizontal="center" vertical="center"/>
    </xf>
    <xf numFmtId="0" fontId="10" fillId="0" borderId="17" xfId="0" applyFont="1" applyBorder="1" applyAlignment="1" applyProtection="1">
      <alignment horizontal="center" vertical="center"/>
    </xf>
    <xf numFmtId="38" fontId="10" fillId="0" borderId="91" xfId="0" applyNumberFormat="1" applyFont="1" applyBorder="1" applyAlignment="1" applyProtection="1">
      <alignment vertical="center"/>
    </xf>
    <xf numFmtId="38" fontId="10" fillId="0" borderId="43" xfId="0" applyNumberFormat="1" applyFont="1" applyBorder="1" applyAlignment="1" applyProtection="1">
      <alignment vertical="center"/>
    </xf>
    <xf numFmtId="38" fontId="10" fillId="0" borderId="43" xfId="0" applyNumberFormat="1" applyFont="1" applyBorder="1" applyAlignment="1" applyProtection="1">
      <alignment horizontal="right" vertical="center"/>
    </xf>
    <xf numFmtId="0" fontId="10" fillId="0" borderId="91" xfId="0" applyFont="1" applyBorder="1" applyAlignment="1" applyProtection="1">
      <alignment vertical="center" shrinkToFit="1"/>
    </xf>
    <xf numFmtId="0" fontId="10" fillId="0" borderId="43" xfId="0" applyFont="1" applyBorder="1" applyAlignment="1" applyProtection="1">
      <alignment vertical="center" shrinkToFit="1"/>
    </xf>
    <xf numFmtId="0" fontId="10" fillId="0" borderId="17" xfId="0" applyFont="1" applyBorder="1" applyAlignment="1" applyProtection="1">
      <alignment vertical="center" shrinkToFit="1"/>
    </xf>
    <xf numFmtId="0" fontId="10" fillId="0" borderId="91" xfId="0" applyFont="1" applyBorder="1" applyAlignment="1" applyProtection="1">
      <alignment horizontal="center" vertical="center" shrinkToFit="1"/>
    </xf>
    <xf numFmtId="0" fontId="10" fillId="0" borderId="43" xfId="0" applyFont="1" applyBorder="1" applyAlignment="1" applyProtection="1">
      <alignment horizontal="center" vertical="center" shrinkToFit="1"/>
    </xf>
    <xf numFmtId="0" fontId="10" fillId="0" borderId="17" xfId="0" applyFont="1" applyBorder="1" applyAlignment="1" applyProtection="1">
      <alignment horizontal="center" vertical="center" shrinkToFit="1"/>
    </xf>
    <xf numFmtId="0" fontId="10" fillId="3" borderId="91" xfId="0" applyFont="1" applyFill="1" applyBorder="1" applyAlignment="1" applyProtection="1">
      <alignment vertical="center" wrapText="1"/>
      <protection locked="0"/>
    </xf>
    <xf numFmtId="0" fontId="10" fillId="3" borderId="43" xfId="0" applyFont="1" applyFill="1" applyBorder="1" applyAlignment="1" applyProtection="1">
      <alignment vertical="center" wrapText="1"/>
      <protection locked="0"/>
    </xf>
    <xf numFmtId="0" fontId="10" fillId="3" borderId="91" xfId="0" applyFont="1" applyFill="1" applyBorder="1" applyAlignment="1" applyProtection="1">
      <alignment horizontal="center" vertical="center" wrapText="1"/>
      <protection locked="0"/>
    </xf>
    <xf numFmtId="0" fontId="10" fillId="3" borderId="43" xfId="0" applyFont="1" applyFill="1" applyBorder="1" applyAlignment="1" applyProtection="1">
      <alignment horizontal="center" vertical="center" wrapText="1"/>
      <protection locked="0"/>
    </xf>
    <xf numFmtId="0" fontId="10" fillId="3" borderId="17" xfId="0" applyFont="1" applyFill="1" applyBorder="1" applyAlignment="1" applyProtection="1">
      <alignment horizontal="center" vertical="center" wrapText="1"/>
      <protection locked="0"/>
    </xf>
    <xf numFmtId="38" fontId="10" fillId="3" borderId="91" xfId="0" applyNumberFormat="1" applyFont="1" applyFill="1" applyBorder="1" applyAlignment="1" applyProtection="1">
      <alignment horizontal="center" vertical="center" shrinkToFit="1"/>
      <protection locked="0"/>
    </xf>
    <xf numFmtId="38" fontId="10" fillId="3" borderId="43" xfId="0" applyNumberFormat="1" applyFont="1" applyFill="1" applyBorder="1" applyAlignment="1" applyProtection="1">
      <alignment horizontal="center" vertical="center" shrinkToFit="1"/>
      <protection locked="0"/>
    </xf>
    <xf numFmtId="38" fontId="10" fillId="2" borderId="56" xfId="0" applyNumberFormat="1" applyFont="1" applyFill="1" applyBorder="1" applyAlignment="1" applyProtection="1">
      <alignment horizontal="right" vertical="center"/>
    </xf>
    <xf numFmtId="0" fontId="10" fillId="0" borderId="117" xfId="0" applyFont="1" applyFill="1" applyBorder="1" applyAlignment="1" applyProtection="1">
      <alignment horizontal="left" vertical="center"/>
    </xf>
    <xf numFmtId="0" fontId="10" fillId="0" borderId="68" xfId="0" applyFont="1" applyFill="1" applyBorder="1" applyAlignment="1" applyProtection="1">
      <alignment horizontal="left" vertical="center"/>
    </xf>
    <xf numFmtId="38" fontId="10" fillId="2" borderId="70" xfId="6" applyNumberFormat="1" applyFont="1" applyFill="1" applyBorder="1" applyAlignment="1" applyProtection="1">
      <alignment vertical="center"/>
    </xf>
    <xf numFmtId="38" fontId="10" fillId="2" borderId="68" xfId="6" applyNumberFormat="1" applyFont="1" applyFill="1" applyBorder="1" applyAlignment="1" applyProtection="1">
      <alignment vertical="center"/>
    </xf>
    <xf numFmtId="38" fontId="11" fillId="0" borderId="91" xfId="0" applyNumberFormat="1" applyFont="1" applyBorder="1" applyAlignment="1" applyProtection="1">
      <alignment vertical="center"/>
    </xf>
    <xf numFmtId="38" fontId="11" fillId="0" borderId="43" xfId="0" applyNumberFormat="1" applyFont="1" applyBorder="1" applyAlignment="1" applyProtection="1">
      <alignment vertical="center"/>
    </xf>
    <xf numFmtId="0" fontId="10" fillId="3" borderId="5"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10" fillId="0" borderId="58" xfId="0" applyFont="1" applyBorder="1" applyAlignment="1" applyProtection="1">
      <alignment horizontal="center" vertical="center" wrapText="1"/>
    </xf>
    <xf numFmtId="0" fontId="10" fillId="0" borderId="56" xfId="0" applyFont="1" applyBorder="1" applyAlignment="1" applyProtection="1">
      <alignment horizontal="center" vertical="center"/>
    </xf>
    <xf numFmtId="0" fontId="10" fillId="0" borderId="90" xfId="0" applyFont="1" applyBorder="1" applyAlignment="1" applyProtection="1">
      <alignment horizontal="center" vertical="center"/>
    </xf>
    <xf numFmtId="38" fontId="10" fillId="0" borderId="5" xfId="0" applyNumberFormat="1" applyFont="1" applyBorder="1" applyAlignment="1" applyProtection="1">
      <alignment vertical="center"/>
    </xf>
    <xf numFmtId="38" fontId="10" fillId="0" borderId="1" xfId="0" applyNumberFormat="1" applyFont="1" applyBorder="1" applyAlignment="1" applyProtection="1">
      <alignment vertical="center"/>
    </xf>
    <xf numFmtId="38" fontId="10" fillId="0" borderId="1" xfId="0" applyNumberFormat="1" applyFont="1" applyBorder="1" applyAlignment="1" applyProtection="1">
      <alignment horizontal="right" vertical="center"/>
    </xf>
    <xf numFmtId="38" fontId="10" fillId="2" borderId="43" xfId="6" applyNumberFormat="1" applyFont="1" applyFill="1" applyBorder="1" applyAlignment="1" applyProtection="1">
      <alignment horizontal="right" vertical="center"/>
    </xf>
    <xf numFmtId="38" fontId="10" fillId="0" borderId="70" xfId="0" applyNumberFormat="1" applyFont="1" applyBorder="1" applyAlignment="1" applyProtection="1">
      <alignment vertical="center"/>
    </xf>
    <xf numFmtId="38" fontId="10" fillId="0" borderId="68" xfId="0" applyNumberFormat="1" applyFont="1" applyBorder="1" applyAlignment="1" applyProtection="1">
      <alignment vertical="center"/>
    </xf>
    <xf numFmtId="38" fontId="10" fillId="0" borderId="68" xfId="0" applyNumberFormat="1" applyFont="1" applyBorder="1" applyAlignment="1" applyProtection="1">
      <alignment horizontal="right" vertical="center"/>
    </xf>
    <xf numFmtId="0" fontId="10" fillId="0" borderId="36" xfId="8" applyFont="1" applyBorder="1" applyAlignment="1" applyProtection="1">
      <alignment horizontal="center" vertical="center"/>
    </xf>
    <xf numFmtId="0" fontId="10" fillId="0" borderId="115" xfId="8" applyFont="1" applyBorder="1" applyAlignment="1" applyProtection="1">
      <alignment horizontal="center" vertical="center"/>
    </xf>
    <xf numFmtId="0" fontId="10" fillId="0" borderId="79" xfId="8" applyFont="1" applyBorder="1" applyAlignment="1" applyProtection="1">
      <alignment horizontal="center" vertical="center"/>
    </xf>
    <xf numFmtId="176" fontId="10" fillId="0" borderId="16" xfId="8" applyNumberFormat="1" applyFont="1" applyBorder="1" applyAlignment="1" applyProtection="1">
      <alignment horizontal="left" vertical="top" wrapText="1"/>
    </xf>
    <xf numFmtId="176" fontId="10" fillId="0" borderId="16" xfId="0" applyNumberFormat="1" applyFont="1" applyBorder="1" applyAlignment="1" applyProtection="1">
      <alignment horizontal="left" vertical="top" wrapText="1"/>
    </xf>
    <xf numFmtId="0" fontId="14" fillId="0" borderId="16" xfId="0" applyFont="1" applyBorder="1" applyAlignment="1" applyProtection="1">
      <alignment vertical="center"/>
    </xf>
    <xf numFmtId="0" fontId="14" fillId="0" borderId="16" xfId="0" applyFont="1" applyBorder="1" applyAlignment="1" applyProtection="1">
      <alignment vertical="top"/>
    </xf>
    <xf numFmtId="0" fontId="8" fillId="0" borderId="144" xfId="0" applyFont="1" applyBorder="1" applyAlignment="1" applyProtection="1">
      <alignment horizontal="center" vertical="center"/>
    </xf>
    <xf numFmtId="0" fontId="8" fillId="0" borderId="145" xfId="0" applyFont="1" applyBorder="1" applyAlignment="1" applyProtection="1">
      <alignment horizontal="center" vertical="center"/>
    </xf>
    <xf numFmtId="0" fontId="8" fillId="0" borderId="146" xfId="0" applyFont="1" applyBorder="1" applyAlignment="1" applyProtection="1">
      <alignment horizontal="center" vertical="center"/>
    </xf>
    <xf numFmtId="0" fontId="0" fillId="0" borderId="0" xfId="0" applyFont="1" applyAlignment="1" applyProtection="1">
      <alignment vertical="center"/>
    </xf>
    <xf numFmtId="0" fontId="10" fillId="0" borderId="52" xfId="0" applyFont="1" applyBorder="1" applyAlignment="1" applyProtection="1">
      <alignment horizontal="center" vertical="center"/>
    </xf>
    <xf numFmtId="0" fontId="10" fillId="0" borderId="53" xfId="0" applyFont="1" applyBorder="1" applyAlignment="1" applyProtection="1">
      <alignment horizontal="center" vertical="center"/>
    </xf>
    <xf numFmtId="0" fontId="10" fillId="0" borderId="34" xfId="0" applyFont="1" applyBorder="1" applyAlignment="1" applyProtection="1">
      <alignment horizontal="left" vertical="center" wrapText="1"/>
    </xf>
    <xf numFmtId="0" fontId="10" fillId="0" borderId="45" xfId="0" applyFont="1" applyBorder="1" applyAlignment="1" applyProtection="1">
      <alignment horizontal="left" vertical="center" wrapText="1"/>
    </xf>
    <xf numFmtId="0" fontId="10" fillId="0" borderId="70" xfId="0" applyFont="1" applyBorder="1" applyAlignment="1" applyProtection="1">
      <alignment horizontal="center" vertical="center"/>
    </xf>
    <xf numFmtId="0" fontId="10" fillId="0" borderId="68" xfId="0" applyFont="1" applyBorder="1" applyAlignment="1" applyProtection="1">
      <alignment horizontal="center" vertical="center"/>
    </xf>
    <xf numFmtId="38" fontId="10" fillId="3" borderId="2" xfId="6" applyNumberFormat="1" applyFont="1" applyFill="1" applyBorder="1" applyAlignment="1" applyProtection="1">
      <alignment horizontal="right" vertical="center"/>
      <protection locked="0"/>
    </xf>
    <xf numFmtId="38" fontId="10" fillId="3" borderId="4" xfId="6" applyNumberFormat="1" applyFont="1" applyFill="1" applyBorder="1" applyAlignment="1" applyProtection="1">
      <alignment horizontal="right" vertical="center"/>
      <protection locked="0"/>
    </xf>
    <xf numFmtId="38" fontId="10" fillId="3" borderId="0" xfId="6" applyNumberFormat="1" applyFont="1" applyFill="1" applyBorder="1" applyAlignment="1" applyProtection="1">
      <alignment horizontal="right" vertical="center"/>
      <protection locked="0"/>
    </xf>
    <xf numFmtId="0" fontId="10" fillId="0" borderId="2" xfId="0" applyFont="1" applyFill="1" applyBorder="1" applyAlignment="1" applyProtection="1">
      <alignment vertical="center" shrinkToFit="1"/>
    </xf>
    <xf numFmtId="0" fontId="0" fillId="0" borderId="4" xfId="0" applyBorder="1" applyAlignment="1">
      <alignment vertical="center" shrinkToFit="1"/>
    </xf>
    <xf numFmtId="0" fontId="0" fillId="0" borderId="3" xfId="0" applyBorder="1" applyAlignment="1">
      <alignment vertical="center" shrinkToFit="1"/>
    </xf>
    <xf numFmtId="0" fontId="8" fillId="2" borderId="91" xfId="0" applyFont="1" applyFill="1" applyBorder="1" applyAlignment="1" applyProtection="1">
      <alignment horizontal="right" vertical="center" shrinkToFit="1"/>
    </xf>
    <xf numFmtId="0" fontId="8" fillId="2" borderId="43" xfId="0" applyFont="1" applyFill="1" applyBorder="1" applyAlignment="1" applyProtection="1">
      <alignment horizontal="right" vertical="center" shrinkToFit="1"/>
    </xf>
    <xf numFmtId="0" fontId="8" fillId="2" borderId="92" xfId="0" applyFont="1" applyFill="1" applyBorder="1" applyAlignment="1" applyProtection="1">
      <alignment horizontal="right" vertical="center" shrinkToFit="1"/>
    </xf>
    <xf numFmtId="0" fontId="8" fillId="0" borderId="105" xfId="0" applyFont="1" applyFill="1" applyBorder="1" applyAlignment="1" applyProtection="1">
      <alignment vertical="center" wrapText="1"/>
    </xf>
    <xf numFmtId="0" fontId="8" fillId="0" borderId="4" xfId="0" applyFont="1" applyFill="1" applyBorder="1" applyAlignment="1" applyProtection="1">
      <alignment vertical="center" wrapText="1"/>
    </xf>
    <xf numFmtId="0" fontId="0" fillId="0" borderId="3" xfId="0" applyFont="1" applyBorder="1" applyAlignment="1" applyProtection="1">
      <alignment vertical="center" wrapText="1"/>
    </xf>
    <xf numFmtId="0" fontId="11" fillId="0" borderId="40" xfId="0" applyFont="1" applyBorder="1" applyAlignment="1" applyProtection="1">
      <alignment horizontal="distributed" vertical="center"/>
    </xf>
    <xf numFmtId="0" fontId="11" fillId="0" borderId="41" xfId="0" applyFont="1" applyBorder="1" applyAlignment="1" applyProtection="1">
      <alignment horizontal="distributed" vertical="center"/>
    </xf>
    <xf numFmtId="0" fontId="8" fillId="0" borderId="43" xfId="0" applyFont="1" applyFill="1" applyBorder="1" applyAlignment="1" applyProtection="1">
      <alignment horizontal="center" vertical="center"/>
    </xf>
    <xf numFmtId="0" fontId="8" fillId="0" borderId="0" xfId="0" applyFont="1" applyFill="1" applyBorder="1" applyAlignment="1" applyProtection="1">
      <alignment vertical="center" wrapText="1"/>
    </xf>
    <xf numFmtId="0" fontId="0" fillId="0" borderId="0" xfId="0" applyFont="1" applyAlignment="1" applyProtection="1">
      <alignment vertical="center" wrapText="1"/>
    </xf>
    <xf numFmtId="0" fontId="0" fillId="0" borderId="46" xfId="0" applyFont="1" applyBorder="1" applyAlignment="1" applyProtection="1">
      <alignment vertical="center" wrapText="1"/>
    </xf>
    <xf numFmtId="3" fontId="10" fillId="3" borderId="70" xfId="0" applyNumberFormat="1" applyFont="1" applyFill="1" applyBorder="1" applyAlignment="1" applyProtection="1">
      <alignment horizontal="right"/>
      <protection locked="0"/>
    </xf>
    <xf numFmtId="3" fontId="10" fillId="3" borderId="68" xfId="0" applyNumberFormat="1" applyFont="1" applyFill="1" applyBorder="1" applyAlignment="1" applyProtection="1">
      <alignment horizontal="right"/>
      <protection locked="0"/>
    </xf>
    <xf numFmtId="0" fontId="8" fillId="0" borderId="43" xfId="0" applyFont="1" applyFill="1" applyBorder="1" applyAlignment="1" applyProtection="1">
      <alignment vertical="center" wrapText="1"/>
    </xf>
    <xf numFmtId="3" fontId="10" fillId="3" borderId="43" xfId="0" applyNumberFormat="1" applyFont="1" applyFill="1" applyBorder="1" applyAlignment="1" applyProtection="1">
      <alignment horizontal="right"/>
      <protection locked="0"/>
    </xf>
    <xf numFmtId="0" fontId="11" fillId="0" borderId="63" xfId="0" applyFont="1" applyBorder="1" applyAlignment="1" applyProtection="1">
      <alignment horizontal="distributed" vertical="center"/>
    </xf>
    <xf numFmtId="0" fontId="11" fillId="0" borderId="15" xfId="0" applyFont="1" applyBorder="1" applyAlignment="1" applyProtection="1">
      <alignment horizontal="distributed" vertical="center"/>
    </xf>
    <xf numFmtId="0" fontId="8" fillId="2" borderId="70" xfId="0" applyFont="1" applyFill="1" applyBorder="1" applyAlignment="1" applyProtection="1">
      <alignment horizontal="right" vertical="center" shrinkToFit="1"/>
    </xf>
    <xf numFmtId="0" fontId="8" fillId="2" borderId="68" xfId="0" applyFont="1" applyFill="1" applyBorder="1" applyAlignment="1" applyProtection="1">
      <alignment horizontal="right" vertical="center" shrinkToFit="1"/>
    </xf>
    <xf numFmtId="0" fontId="8" fillId="2" borderId="71" xfId="0" applyFont="1" applyFill="1" applyBorder="1" applyAlignment="1" applyProtection="1">
      <alignment horizontal="right" vertical="center" shrinkToFit="1"/>
    </xf>
    <xf numFmtId="0" fontId="11" fillId="0" borderId="64" xfId="0"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11" fillId="0" borderId="10" xfId="0" applyFont="1" applyFill="1" applyBorder="1" applyAlignment="1" applyProtection="1">
      <alignment horizontal="left" vertical="top" wrapText="1"/>
    </xf>
    <xf numFmtId="0" fontId="10" fillId="0" borderId="55" xfId="0" applyFont="1" applyFill="1" applyBorder="1" applyAlignment="1" applyProtection="1">
      <alignment vertical="center" wrapText="1"/>
    </xf>
    <xf numFmtId="0" fontId="0" fillId="0" borderId="56" xfId="0" applyFont="1" applyBorder="1" applyAlignment="1" applyProtection="1">
      <alignment vertical="center" wrapText="1"/>
    </xf>
    <xf numFmtId="0" fontId="0" fillId="0" borderId="57" xfId="0" applyFont="1" applyBorder="1" applyAlignment="1" applyProtection="1">
      <alignment vertical="center" wrapText="1"/>
    </xf>
    <xf numFmtId="0" fontId="10" fillId="0" borderId="45" xfId="0" applyFont="1" applyFill="1" applyBorder="1" applyAlignment="1" applyProtection="1">
      <alignment vertical="top" wrapText="1"/>
    </xf>
    <xf numFmtId="0" fontId="10" fillId="0" borderId="89" xfId="0" applyFont="1" applyFill="1" applyBorder="1" applyAlignment="1" applyProtection="1">
      <alignment vertical="top" wrapText="1"/>
    </xf>
    <xf numFmtId="0" fontId="10" fillId="0" borderId="91" xfId="0" applyFont="1" applyFill="1" applyBorder="1" applyAlignment="1" applyProtection="1">
      <alignment horizontal="center" vertical="center" shrinkToFit="1"/>
    </xf>
    <xf numFmtId="0" fontId="0" fillId="0" borderId="43" xfId="0" applyBorder="1" applyAlignment="1">
      <alignment vertical="center" shrinkToFit="1"/>
    </xf>
    <xf numFmtId="0" fontId="0" fillId="0" borderId="17" xfId="0" applyBorder="1" applyAlignment="1">
      <alignment vertical="center" shrinkToFit="1"/>
    </xf>
    <xf numFmtId="0" fontId="10" fillId="0" borderId="54" xfId="0" applyFont="1" applyBorder="1" applyAlignment="1" applyProtection="1">
      <alignment horizontal="center" vertical="center"/>
    </xf>
    <xf numFmtId="3" fontId="8" fillId="0" borderId="92" xfId="0" applyNumberFormat="1" applyFont="1" applyFill="1" applyBorder="1" applyAlignment="1" applyProtection="1">
      <alignment horizontal="center" vertical="center"/>
    </xf>
    <xf numFmtId="0" fontId="8" fillId="3" borderId="2" xfId="0" applyFont="1" applyFill="1" applyBorder="1" applyAlignment="1" applyProtection="1">
      <alignment horizontal="left" vertical="center"/>
      <protection locked="0"/>
    </xf>
    <xf numFmtId="0" fontId="8" fillId="3" borderId="4" xfId="0" applyFont="1" applyFill="1" applyBorder="1" applyAlignment="1" applyProtection="1">
      <alignment horizontal="left" vertical="center"/>
      <protection locked="0"/>
    </xf>
    <xf numFmtId="0" fontId="8" fillId="3" borderId="11"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8" fillId="3" borderId="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0" fillId="0" borderId="4"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6"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9" xfId="0" applyFont="1" applyFill="1" applyBorder="1" applyAlignment="1" applyProtection="1">
      <alignment horizontal="left" vertical="center" wrapText="1"/>
    </xf>
    <xf numFmtId="0" fontId="10" fillId="0" borderId="47" xfId="0" applyFont="1" applyFill="1" applyBorder="1" applyAlignment="1" applyProtection="1">
      <alignment horizontal="left" vertical="center" wrapText="1"/>
    </xf>
    <xf numFmtId="0" fontId="10" fillId="0" borderId="16" xfId="0" applyFont="1" applyFill="1" applyBorder="1" applyAlignment="1" applyProtection="1">
      <alignment horizontal="left" vertical="center" wrapText="1"/>
    </xf>
    <xf numFmtId="0" fontId="10" fillId="0" borderId="48" xfId="0" applyFont="1" applyFill="1" applyBorder="1" applyAlignment="1" applyProtection="1">
      <alignment horizontal="left" vertical="center" wrapText="1"/>
    </xf>
    <xf numFmtId="0" fontId="8" fillId="0" borderId="4" xfId="0" applyFont="1" applyFill="1" applyBorder="1" applyAlignment="1" applyProtection="1">
      <alignment vertical="center"/>
    </xf>
    <xf numFmtId="0" fontId="8" fillId="0" borderId="3" xfId="0" applyFont="1" applyFill="1" applyBorder="1" applyAlignment="1" applyProtection="1">
      <alignment vertical="center"/>
    </xf>
    <xf numFmtId="0" fontId="8" fillId="0" borderId="0" xfId="0" applyFont="1" applyFill="1" applyBorder="1" applyAlignment="1" applyProtection="1">
      <alignment vertical="center"/>
    </xf>
    <xf numFmtId="0" fontId="8" fillId="0" borderId="9" xfId="0" applyFont="1" applyFill="1" applyBorder="1" applyAlignment="1" applyProtection="1">
      <alignment vertical="center"/>
    </xf>
    <xf numFmtId="0" fontId="8" fillId="0" borderId="1" xfId="0" applyFont="1" applyFill="1" applyBorder="1" applyAlignment="1" applyProtection="1">
      <alignment vertical="center"/>
    </xf>
    <xf numFmtId="0" fontId="8" fillId="0" borderId="10" xfId="0" applyFont="1" applyFill="1" applyBorder="1" applyAlignment="1" applyProtection="1">
      <alignment vertical="center"/>
    </xf>
    <xf numFmtId="0" fontId="8" fillId="0" borderId="4"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8" fillId="0" borderId="10" xfId="0" applyFont="1" applyFill="1" applyBorder="1" applyAlignment="1" applyProtection="1">
      <alignment horizontal="left" vertical="center" wrapText="1"/>
    </xf>
    <xf numFmtId="3" fontId="10" fillId="3" borderId="91" xfId="0" applyNumberFormat="1" applyFont="1" applyFill="1" applyBorder="1" applyAlignment="1" applyProtection="1">
      <alignment horizontal="center"/>
      <protection locked="0"/>
    </xf>
    <xf numFmtId="3" fontId="10" fillId="3" borderId="43" xfId="0" applyNumberFormat="1" applyFont="1" applyFill="1" applyBorder="1" applyAlignment="1" applyProtection="1">
      <alignment horizontal="center"/>
      <protection locked="0"/>
    </xf>
    <xf numFmtId="3" fontId="10" fillId="3" borderId="92" xfId="0" applyNumberFormat="1" applyFont="1" applyFill="1" applyBorder="1" applyAlignment="1" applyProtection="1">
      <alignment horizontal="center"/>
      <protection locked="0"/>
    </xf>
    <xf numFmtId="0" fontId="8" fillId="3" borderId="0" xfId="0" applyFont="1" applyFill="1" applyAlignment="1" applyProtection="1">
      <alignment horizontal="center" shrinkToFit="1"/>
      <protection locked="0"/>
    </xf>
    <xf numFmtId="0" fontId="10" fillId="0" borderId="89" xfId="0" applyFont="1" applyBorder="1" applyAlignment="1" applyProtection="1">
      <alignment horizontal="center" vertical="center" wrapText="1"/>
    </xf>
    <xf numFmtId="0" fontId="0" fillId="0" borderId="80" xfId="0" applyBorder="1" applyAlignment="1">
      <alignment horizontal="center" vertical="center" wrapText="1"/>
    </xf>
    <xf numFmtId="0" fontId="11" fillId="0" borderId="16" xfId="0" applyFont="1" applyBorder="1" applyAlignment="1" applyProtection="1">
      <alignment horizontal="center" vertical="center" wrapText="1"/>
    </xf>
    <xf numFmtId="0" fontId="11" fillId="0" borderId="48" xfId="0" applyFont="1" applyBorder="1" applyAlignment="1" applyProtection="1">
      <alignment horizontal="center" vertical="center" wrapText="1"/>
    </xf>
    <xf numFmtId="0" fontId="10" fillId="0" borderId="5" xfId="0" applyFont="1" applyBorder="1" applyAlignment="1" applyProtection="1">
      <alignment vertical="center" wrapText="1"/>
    </xf>
    <xf numFmtId="0" fontId="10" fillId="0" borderId="1" xfId="0" applyFont="1" applyBorder="1" applyAlignment="1" applyProtection="1">
      <alignment vertical="center"/>
    </xf>
    <xf numFmtId="0" fontId="10" fillId="3" borderId="43" xfId="0" applyFont="1" applyFill="1" applyBorder="1" applyAlignment="1" applyProtection="1">
      <alignment vertical="center"/>
      <protection locked="0"/>
    </xf>
    <xf numFmtId="0" fontId="11" fillId="0" borderId="43" xfId="0" applyFont="1" applyBorder="1" applyAlignment="1" applyProtection="1">
      <alignment horizontal="center" vertical="center"/>
    </xf>
    <xf numFmtId="0" fontId="11" fillId="0" borderId="17" xfId="0" applyFont="1" applyBorder="1" applyAlignment="1" applyProtection="1">
      <alignment horizontal="center" vertical="center"/>
    </xf>
    <xf numFmtId="0" fontId="10" fillId="0" borderId="79" xfId="0" applyFont="1" applyFill="1" applyBorder="1" applyAlignment="1" applyProtection="1">
      <alignment horizontal="left" vertical="center"/>
    </xf>
    <xf numFmtId="0" fontId="10" fillId="0" borderId="36" xfId="0" applyFont="1" applyFill="1" applyBorder="1" applyAlignment="1" applyProtection="1">
      <alignment horizontal="left" vertical="center"/>
    </xf>
    <xf numFmtId="38" fontId="10" fillId="2" borderId="114" xfId="6" applyFont="1" applyFill="1" applyBorder="1" applyAlignment="1" applyProtection="1">
      <alignment vertical="center"/>
    </xf>
    <xf numFmtId="38" fontId="10" fillId="2" borderId="36" xfId="6" applyFont="1" applyFill="1" applyBorder="1" applyAlignment="1" applyProtection="1">
      <alignment vertical="center"/>
    </xf>
    <xf numFmtId="38" fontId="10" fillId="3" borderId="91" xfId="0" applyNumberFormat="1" applyFont="1" applyFill="1" applyBorder="1" applyAlignment="1" applyProtection="1">
      <alignment vertical="center" shrinkToFit="1"/>
      <protection locked="0"/>
    </xf>
    <xf numFmtId="38" fontId="10" fillId="3" borderId="43" xfId="0" applyNumberFormat="1" applyFont="1" applyFill="1" applyBorder="1" applyAlignment="1" applyProtection="1">
      <alignment vertical="center" shrinkToFit="1"/>
      <protection locked="0"/>
    </xf>
    <xf numFmtId="38" fontId="10" fillId="2" borderId="43" xfId="6" applyNumberFormat="1" applyFont="1" applyFill="1" applyBorder="1" applyAlignment="1" applyProtection="1">
      <alignment vertical="center"/>
    </xf>
    <xf numFmtId="38" fontId="10" fillId="2" borderId="114" xfId="6" applyNumberFormat="1" applyFont="1" applyFill="1" applyBorder="1" applyAlignment="1" applyProtection="1">
      <alignment vertical="center"/>
    </xf>
    <xf numFmtId="38" fontId="10" fillId="2" borderId="36" xfId="6" applyNumberFormat="1" applyFont="1" applyFill="1" applyBorder="1" applyAlignment="1" applyProtection="1">
      <alignment vertical="center"/>
    </xf>
    <xf numFmtId="0" fontId="11" fillId="0" borderId="1" xfId="0" applyFont="1" applyBorder="1" applyAlignment="1" applyProtection="1">
      <alignment horizontal="center" vertical="center"/>
    </xf>
    <xf numFmtId="0" fontId="11" fillId="0" borderId="10" xfId="0" applyFont="1" applyBorder="1" applyAlignment="1" applyProtection="1">
      <alignment horizontal="center" vertical="center"/>
    </xf>
    <xf numFmtId="0" fontId="8" fillId="0" borderId="0" xfId="0" applyFont="1" applyFill="1" applyAlignment="1" applyProtection="1">
      <alignment vertical="top"/>
    </xf>
    <xf numFmtId="0" fontId="8" fillId="0" borderId="43" xfId="19" applyFont="1" applyFill="1" applyBorder="1" applyAlignment="1" applyProtection="1">
      <alignment horizontal="distributed" vertical="center"/>
    </xf>
    <xf numFmtId="0" fontId="8" fillId="3" borderId="43" xfId="19" applyFont="1" applyFill="1" applyBorder="1" applyAlignment="1" applyProtection="1">
      <alignment horizontal="center" vertical="center" shrinkToFit="1"/>
      <protection locked="0"/>
    </xf>
    <xf numFmtId="3" fontId="8" fillId="0" borderId="117" xfId="19" applyNumberFormat="1" applyFont="1" applyFill="1" applyBorder="1" applyAlignment="1" applyProtection="1">
      <alignment vertical="center"/>
    </xf>
    <xf numFmtId="3" fontId="118" fillId="0" borderId="68" xfId="20" applyNumberFormat="1" applyFont="1" applyBorder="1" applyAlignment="1">
      <alignment vertical="center"/>
    </xf>
    <xf numFmtId="3" fontId="8" fillId="0" borderId="55" xfId="19" applyNumberFormat="1" applyFont="1" applyFill="1" applyBorder="1" applyAlignment="1" applyProtection="1">
      <alignment vertical="center"/>
    </xf>
    <xf numFmtId="3" fontId="118" fillId="0" borderId="56" xfId="20" applyNumberFormat="1" applyFont="1" applyBorder="1" applyAlignment="1">
      <alignment vertical="center"/>
    </xf>
    <xf numFmtId="58" fontId="8" fillId="3" borderId="0" xfId="19" applyNumberFormat="1" applyFont="1" applyFill="1" applyBorder="1" applyAlignment="1" applyProtection="1">
      <alignment horizontal="right" vertical="center"/>
    </xf>
    <xf numFmtId="0" fontId="1" fillId="0" borderId="0" xfId="20" applyAlignment="1">
      <alignment vertical="center"/>
    </xf>
    <xf numFmtId="0" fontId="8" fillId="0" borderId="1" xfId="19" applyFont="1" applyFill="1" applyBorder="1" applyAlignment="1" applyProtection="1">
      <alignment horizontal="distributed" vertical="center"/>
    </xf>
    <xf numFmtId="0" fontId="8" fillId="3" borderId="1" xfId="19" applyFont="1" applyFill="1" applyBorder="1" applyAlignment="1" applyProtection="1">
      <alignment horizontal="center" vertical="center" shrinkToFit="1"/>
      <protection locked="0"/>
    </xf>
    <xf numFmtId="0" fontId="10" fillId="0" borderId="91" xfId="20" applyFont="1" applyFill="1" applyBorder="1" applyAlignment="1" applyProtection="1">
      <alignment vertical="center" wrapText="1"/>
    </xf>
    <xf numFmtId="0" fontId="10" fillId="0" borderId="43" xfId="20" applyFont="1" applyFill="1" applyBorder="1" applyAlignment="1" applyProtection="1">
      <alignment vertical="center" wrapText="1"/>
    </xf>
    <xf numFmtId="0" fontId="118" fillId="0" borderId="43" xfId="20" applyFont="1" applyBorder="1" applyAlignment="1">
      <alignment vertical="center"/>
    </xf>
    <xf numFmtId="0" fontId="118" fillId="0" borderId="17" xfId="20" applyFont="1" applyBorder="1" applyAlignment="1">
      <alignment vertical="center"/>
    </xf>
    <xf numFmtId="38" fontId="10" fillId="0" borderId="91" xfId="20" applyNumberFormat="1" applyFont="1" applyFill="1" applyBorder="1" applyAlignment="1" applyProtection="1">
      <alignment horizontal="right" vertical="center"/>
    </xf>
    <xf numFmtId="38" fontId="10" fillId="0" borderId="43" xfId="20" applyNumberFormat="1" applyFont="1" applyFill="1" applyBorder="1" applyAlignment="1" applyProtection="1">
      <alignment horizontal="right" vertical="center"/>
    </xf>
    <xf numFmtId="0" fontId="10" fillId="0" borderId="58" xfId="20" applyFont="1" applyFill="1" applyBorder="1" applyAlignment="1" applyProtection="1">
      <alignment vertical="center"/>
    </xf>
    <xf numFmtId="0" fontId="118" fillId="0" borderId="56" xfId="20" applyFont="1" applyBorder="1" applyAlignment="1">
      <alignment vertical="center"/>
    </xf>
    <xf numFmtId="0" fontId="118" fillId="0" borderId="57" xfId="20" applyFont="1" applyBorder="1" applyAlignment="1">
      <alignment vertical="center"/>
    </xf>
    <xf numFmtId="38" fontId="10" fillId="0" borderId="58" xfId="20" applyNumberFormat="1" applyFont="1" applyFill="1" applyBorder="1" applyAlignment="1" applyProtection="1">
      <alignment horizontal="right" vertical="center"/>
      <protection locked="0"/>
    </xf>
    <xf numFmtId="38" fontId="10" fillId="0" borderId="56" xfId="20" applyNumberFormat="1" applyFont="1" applyFill="1" applyBorder="1" applyAlignment="1" applyProtection="1">
      <alignment horizontal="right" vertical="center"/>
      <protection locked="0"/>
    </xf>
    <xf numFmtId="0" fontId="10" fillId="0" borderId="2" xfId="20" applyFont="1" applyFill="1" applyBorder="1" applyAlignment="1" applyProtection="1">
      <alignment vertical="center"/>
    </xf>
    <xf numFmtId="0" fontId="10" fillId="0" borderId="4" xfId="20" applyFont="1" applyFill="1" applyBorder="1" applyAlignment="1" applyProtection="1">
      <alignment vertical="center"/>
    </xf>
    <xf numFmtId="0" fontId="118" fillId="0" borderId="4" xfId="20" applyFont="1" applyBorder="1" applyAlignment="1">
      <alignment vertical="center"/>
    </xf>
    <xf numFmtId="0" fontId="118" fillId="0" borderId="3" xfId="20" applyFont="1" applyBorder="1" applyAlignment="1">
      <alignment vertical="center"/>
    </xf>
    <xf numFmtId="0" fontId="10" fillId="0" borderId="91" xfId="20" applyFont="1" applyFill="1" applyBorder="1" applyAlignment="1" applyProtection="1">
      <alignment vertical="center"/>
    </xf>
    <xf numFmtId="0" fontId="10" fillId="0" borderId="43" xfId="20" applyFont="1" applyFill="1" applyBorder="1" applyAlignment="1" applyProtection="1">
      <alignment vertical="center"/>
    </xf>
    <xf numFmtId="0" fontId="8" fillId="0" borderId="15" xfId="19" applyNumberFormat="1" applyFont="1" applyFill="1" applyBorder="1" applyAlignment="1" applyProtection="1">
      <alignment vertical="center"/>
    </xf>
    <xf numFmtId="0" fontId="1" fillId="0" borderId="15" xfId="20" applyBorder="1" applyAlignment="1">
      <alignment vertical="center"/>
    </xf>
    <xf numFmtId="3" fontId="8" fillId="0" borderId="15" xfId="19" applyNumberFormat="1" applyFont="1" applyFill="1" applyBorder="1" applyAlignment="1" applyProtection="1">
      <alignment horizontal="right" vertical="center"/>
    </xf>
    <xf numFmtId="3" fontId="118" fillId="0" borderId="15" xfId="20" applyNumberFormat="1" applyFont="1" applyFill="1" applyBorder="1" applyAlignment="1">
      <alignment horizontal="right" vertical="center"/>
    </xf>
    <xf numFmtId="3" fontId="118" fillId="0" borderId="91" xfId="20" applyNumberFormat="1" applyFont="1" applyFill="1" applyBorder="1" applyAlignment="1">
      <alignment horizontal="right" vertical="center"/>
    </xf>
    <xf numFmtId="3" fontId="8" fillId="0" borderId="15" xfId="19" applyNumberFormat="1" applyFont="1" applyFill="1" applyBorder="1" applyAlignment="1" applyProtection="1">
      <alignment vertical="center"/>
    </xf>
    <xf numFmtId="3" fontId="118" fillId="0" borderId="15" xfId="20" applyNumberFormat="1" applyFont="1" applyBorder="1" applyAlignment="1">
      <alignment vertical="center"/>
    </xf>
    <xf numFmtId="3" fontId="118" fillId="0" borderId="91" xfId="20" applyNumberFormat="1" applyFont="1" applyBorder="1" applyAlignment="1">
      <alignment vertical="center"/>
    </xf>
    <xf numFmtId="0" fontId="8" fillId="0" borderId="15" xfId="19" applyFont="1" applyFill="1" applyBorder="1" applyAlignment="1" applyProtection="1">
      <alignment vertical="center"/>
    </xf>
    <xf numFmtId="0" fontId="8" fillId="0" borderId="15" xfId="19" applyFont="1" applyFill="1" applyBorder="1" applyAlignment="1" applyProtection="1">
      <alignment horizontal="center" vertical="center"/>
    </xf>
    <xf numFmtId="0" fontId="118" fillId="0" borderId="15" xfId="20" applyFont="1" applyBorder="1" applyAlignment="1">
      <alignment horizontal="center" vertical="center"/>
    </xf>
    <xf numFmtId="0" fontId="8" fillId="0" borderId="0" xfId="19" applyFont="1" applyFill="1" applyBorder="1" applyAlignment="1" applyProtection="1">
      <alignment vertical="center" wrapText="1"/>
    </xf>
    <xf numFmtId="0" fontId="10" fillId="0" borderId="44" xfId="20" applyFont="1" applyFill="1" applyBorder="1" applyAlignment="1" applyProtection="1">
      <alignment vertical="center" wrapText="1"/>
    </xf>
    <xf numFmtId="0" fontId="10" fillId="0" borderId="34" xfId="20" applyFont="1" applyFill="1" applyBorder="1" applyAlignment="1" applyProtection="1">
      <alignment vertical="center" wrapText="1"/>
    </xf>
    <xf numFmtId="0" fontId="118" fillId="0" borderId="34" xfId="20" applyFont="1" applyBorder="1" applyAlignment="1">
      <alignment vertical="center"/>
    </xf>
    <xf numFmtId="0" fontId="118" fillId="0" borderId="45" xfId="20" applyFont="1" applyBorder="1" applyAlignment="1">
      <alignment vertical="center"/>
    </xf>
    <xf numFmtId="38" fontId="10" fillId="0" borderId="70" xfId="20" applyNumberFormat="1" applyFont="1" applyFill="1" applyBorder="1" applyAlignment="1" applyProtection="1">
      <alignment horizontal="right" vertical="center"/>
    </xf>
    <xf numFmtId="38" fontId="10" fillId="0" borderId="68" xfId="20" applyNumberFormat="1" applyFont="1" applyFill="1" applyBorder="1" applyAlignment="1" applyProtection="1">
      <alignment horizontal="right" vertical="center"/>
    </xf>
    <xf numFmtId="38" fontId="10" fillId="0" borderId="223" xfId="20" applyNumberFormat="1" applyFont="1" applyFill="1" applyBorder="1" applyAlignment="1" applyProtection="1">
      <alignment horizontal="right" vertical="center"/>
    </xf>
    <xf numFmtId="38" fontId="10" fillId="0" borderId="224" xfId="20" applyNumberFormat="1" applyFont="1" applyFill="1" applyBorder="1" applyAlignment="1" applyProtection="1">
      <alignment horizontal="right" vertical="center"/>
    </xf>
    <xf numFmtId="0" fontId="12" fillId="0" borderId="0" xfId="19" applyFont="1" applyFill="1" applyBorder="1" applyAlignment="1" applyProtection="1">
      <alignment horizontal="center" vertical="center"/>
      <protection locked="0"/>
    </xf>
    <xf numFmtId="0" fontId="8" fillId="0" borderId="16" xfId="19" applyFont="1" applyFill="1" applyBorder="1" applyAlignment="1" applyProtection="1">
      <alignment horizontal="center" vertical="center"/>
    </xf>
    <xf numFmtId="0" fontId="8" fillId="0" borderId="37" xfId="19" applyFont="1" applyFill="1" applyBorder="1" applyAlignment="1" applyProtection="1">
      <alignment horizontal="distributed" vertical="center"/>
    </xf>
    <xf numFmtId="0" fontId="8" fillId="0" borderId="38" xfId="19" applyFont="1" applyFill="1" applyBorder="1" applyAlignment="1" applyProtection="1">
      <alignment horizontal="distributed" vertical="center"/>
    </xf>
    <xf numFmtId="0" fontId="8" fillId="0" borderId="39" xfId="19" applyFont="1" applyFill="1" applyBorder="1" applyAlignment="1" applyProtection="1">
      <alignment horizontal="distributed" vertical="center"/>
    </xf>
    <xf numFmtId="0" fontId="8" fillId="0" borderId="68" xfId="19" applyFont="1" applyFill="1" applyBorder="1" applyAlignment="1" applyProtection="1">
      <alignment horizontal="right" vertical="center" shrinkToFit="1"/>
    </xf>
    <xf numFmtId="0" fontId="8" fillId="0" borderId="71" xfId="19" applyFont="1" applyFill="1" applyBorder="1" applyAlignment="1" applyProtection="1">
      <alignment horizontal="right" vertical="center" shrinkToFit="1"/>
    </xf>
    <xf numFmtId="0" fontId="8" fillId="0" borderId="63" xfId="19" applyFont="1" applyFill="1" applyBorder="1" applyAlignment="1" applyProtection="1">
      <alignment horizontal="distributed" vertical="center"/>
    </xf>
    <xf numFmtId="0" fontId="8" fillId="0" borderId="15" xfId="19" applyFont="1" applyFill="1" applyBorder="1" applyAlignment="1" applyProtection="1">
      <alignment horizontal="distributed" vertical="center"/>
    </xf>
    <xf numFmtId="0" fontId="8" fillId="0" borderId="31" xfId="19" applyFont="1" applyFill="1" applyBorder="1" applyAlignment="1" applyProtection="1">
      <alignment horizontal="distributed" vertical="center"/>
    </xf>
    <xf numFmtId="0" fontId="8" fillId="0" borderId="1" xfId="19" applyFont="1" applyFill="1" applyBorder="1" applyAlignment="1" applyProtection="1">
      <alignment horizontal="right" vertical="center" shrinkToFit="1"/>
    </xf>
    <xf numFmtId="0" fontId="8" fillId="0" borderId="8" xfId="19" applyFont="1" applyFill="1" applyBorder="1" applyAlignment="1" applyProtection="1">
      <alignment horizontal="right" vertical="center" shrinkToFit="1"/>
    </xf>
    <xf numFmtId="0" fontId="8" fillId="0" borderId="40" xfId="19" applyFont="1" applyFill="1" applyBorder="1" applyAlignment="1" applyProtection="1">
      <alignment horizontal="distributed" vertical="center"/>
    </xf>
    <xf numFmtId="0" fontId="8" fillId="0" borderId="41" xfId="19" applyFont="1" applyFill="1" applyBorder="1" applyAlignment="1" applyProtection="1">
      <alignment horizontal="distributed" vertical="center"/>
    </xf>
    <xf numFmtId="0" fontId="8" fillId="0" borderId="42" xfId="19" applyFont="1" applyFill="1" applyBorder="1" applyAlignment="1" applyProtection="1">
      <alignment horizontal="distributed" vertical="center"/>
    </xf>
    <xf numFmtId="3" fontId="8" fillId="3" borderId="15" xfId="19" applyNumberFormat="1" applyFont="1" applyFill="1" applyBorder="1" applyAlignment="1" applyProtection="1">
      <alignment horizontal="right" vertical="center"/>
    </xf>
    <xf numFmtId="3" fontId="117" fillId="3" borderId="15" xfId="20" applyNumberFormat="1" applyFont="1" applyFill="1" applyBorder="1" applyAlignment="1">
      <alignment horizontal="right" vertical="center"/>
    </xf>
    <xf numFmtId="3" fontId="117" fillId="3" borderId="91" xfId="20" applyNumberFormat="1" applyFont="1" applyFill="1" applyBorder="1" applyAlignment="1">
      <alignment horizontal="right" vertical="center"/>
    </xf>
    <xf numFmtId="0" fontId="17" fillId="0" borderId="0" xfId="21" applyFont="1" applyFill="1" applyBorder="1" applyAlignment="1" applyProtection="1">
      <alignment horizontal="left" vertical="top" wrapText="1"/>
    </xf>
    <xf numFmtId="0" fontId="10" fillId="0" borderId="0" xfId="19" applyFont="1" applyFill="1" applyBorder="1" applyAlignment="1">
      <alignment vertical="top"/>
    </xf>
    <xf numFmtId="0" fontId="10" fillId="0" borderId="0" xfId="19" applyFont="1" applyFill="1" applyBorder="1" applyAlignment="1">
      <alignment vertical="center"/>
    </xf>
    <xf numFmtId="0" fontId="17" fillId="0" borderId="0" xfId="10" applyFont="1" applyFill="1" applyBorder="1" applyAlignment="1" applyProtection="1">
      <alignment horizontal="left" vertical="top" wrapText="1" shrinkToFit="1"/>
    </xf>
    <xf numFmtId="0" fontId="118" fillId="0" borderId="0" xfId="20" applyFont="1" applyAlignment="1">
      <alignment vertical="center" wrapText="1"/>
    </xf>
    <xf numFmtId="0" fontId="17" fillId="0" borderId="79" xfId="10" applyFont="1" applyFill="1" applyBorder="1" applyAlignment="1" applyProtection="1">
      <alignment horizontal="center" vertical="center" shrinkToFit="1"/>
    </xf>
    <xf numFmtId="0" fontId="118" fillId="0" borderId="36" xfId="20" applyFont="1" applyBorder="1" applyAlignment="1">
      <alignment vertical="center" shrinkToFit="1"/>
    </xf>
    <xf numFmtId="196" fontId="128" fillId="0" borderId="46" xfId="10" applyNumberFormat="1" applyFont="1" applyFill="1" applyBorder="1" applyAlignment="1" applyProtection="1">
      <alignment horizontal="center" vertical="center" shrinkToFit="1"/>
    </xf>
    <xf numFmtId="0" fontId="128" fillId="0" borderId="0" xfId="20" applyFont="1" applyAlignment="1">
      <alignment horizontal="center" vertical="center"/>
    </xf>
    <xf numFmtId="0" fontId="17" fillId="0" borderId="0" xfId="10" applyFont="1" applyFill="1" applyBorder="1" applyAlignment="1" applyProtection="1">
      <alignment horizontal="left" vertical="top" shrinkToFit="1"/>
    </xf>
    <xf numFmtId="0" fontId="17" fillId="0" borderId="0" xfId="10" applyFont="1" applyFill="1" applyBorder="1" applyAlignment="1" applyProtection="1">
      <alignment vertical="top" wrapText="1" shrinkToFit="1"/>
    </xf>
    <xf numFmtId="0" fontId="10" fillId="0" borderId="0" xfId="19" applyFont="1" applyFill="1" applyBorder="1" applyAlignment="1">
      <alignment vertical="top" wrapText="1"/>
    </xf>
    <xf numFmtId="0" fontId="17" fillId="0" borderId="0" xfId="21" applyFont="1" applyFill="1" applyBorder="1" applyAlignment="1" applyProtection="1">
      <alignment horizontal="left" vertical="top"/>
    </xf>
    <xf numFmtId="0" fontId="17" fillId="0" borderId="73" xfId="10" applyFont="1" applyFill="1" applyBorder="1" applyAlignment="1" applyProtection="1">
      <alignment vertical="center" shrinkToFit="1"/>
      <protection locked="0"/>
    </xf>
    <xf numFmtId="179" fontId="12" fillId="0" borderId="2" xfId="10" applyNumberFormat="1" applyFont="1" applyFill="1" applyBorder="1" applyAlignment="1" applyProtection="1">
      <alignment horizontal="center" vertical="center" shrinkToFit="1"/>
      <protection locked="0"/>
    </xf>
    <xf numFmtId="179" fontId="12" fillId="0" borderId="4" xfId="10" applyNumberFormat="1" applyFont="1" applyFill="1" applyBorder="1" applyAlignment="1" applyProtection="1">
      <alignment horizontal="center" vertical="center" shrinkToFit="1"/>
      <protection locked="0"/>
    </xf>
    <xf numFmtId="179" fontId="12" fillId="0" borderId="11" xfId="10" applyNumberFormat="1" applyFont="1" applyFill="1" applyBorder="1" applyAlignment="1" applyProtection="1">
      <alignment horizontal="center" vertical="center" shrinkToFit="1"/>
      <protection locked="0"/>
    </xf>
    <xf numFmtId="0" fontId="17" fillId="0" borderId="114" xfId="10" applyFont="1" applyFill="1" applyBorder="1" applyAlignment="1" applyProtection="1">
      <alignment horizontal="center" vertical="center" shrinkToFit="1"/>
    </xf>
    <xf numFmtId="0" fontId="17" fillId="0" borderId="36" xfId="10" applyFont="1" applyFill="1" applyBorder="1" applyAlignment="1" applyProtection="1">
      <alignment horizontal="center" vertical="center" shrinkToFit="1"/>
    </xf>
    <xf numFmtId="196" fontId="17" fillId="0" borderId="79" xfId="10" applyNumberFormat="1" applyFont="1" applyFill="1" applyBorder="1" applyAlignment="1" applyProtection="1">
      <alignment vertical="center" wrapText="1" shrinkToFit="1"/>
    </xf>
    <xf numFmtId="196" fontId="17" fillId="0" borderId="79" xfId="10" applyNumberFormat="1" applyFont="1" applyFill="1" applyBorder="1" applyAlignment="1" applyProtection="1">
      <alignment vertical="center" shrinkToFit="1"/>
    </xf>
    <xf numFmtId="196" fontId="126" fillId="0" borderId="46" xfId="10" applyNumberFormat="1" applyFont="1" applyFill="1" applyBorder="1" applyAlignment="1" applyProtection="1">
      <alignment horizontal="center" vertical="center" shrinkToFit="1"/>
    </xf>
    <xf numFmtId="0" fontId="127" fillId="0" borderId="0" xfId="20" applyFont="1" applyAlignment="1">
      <alignment horizontal="center" vertical="center"/>
    </xf>
    <xf numFmtId="179" fontId="12" fillId="0" borderId="91" xfId="10" applyNumberFormat="1" applyFont="1" applyFill="1" applyBorder="1" applyAlignment="1" applyProtection="1">
      <alignment horizontal="center" vertical="center" shrinkToFit="1"/>
      <protection locked="0"/>
    </xf>
    <xf numFmtId="179" fontId="12" fillId="0" borderId="43" xfId="10" applyNumberFormat="1" applyFont="1" applyFill="1" applyBorder="1" applyAlignment="1" applyProtection="1">
      <alignment horizontal="center" vertical="center" shrinkToFit="1"/>
      <protection locked="0"/>
    </xf>
    <xf numFmtId="179" fontId="12" fillId="0" borderId="92" xfId="10" applyNumberFormat="1" applyFont="1" applyFill="1" applyBorder="1" applyAlignment="1" applyProtection="1">
      <alignment horizontal="center" vertical="center" shrinkToFit="1"/>
      <protection locked="0"/>
    </xf>
    <xf numFmtId="0" fontId="17" fillId="0" borderId="38" xfId="10" applyFont="1" applyFill="1" applyBorder="1" applyAlignment="1" applyProtection="1">
      <alignment vertical="center" shrinkToFit="1"/>
      <protection locked="0"/>
    </xf>
    <xf numFmtId="196" fontId="11" fillId="0" borderId="225" xfId="21" applyNumberFormat="1" applyFont="1" applyFill="1" applyBorder="1" applyAlignment="1" applyProtection="1">
      <alignment horizontal="center"/>
    </xf>
    <xf numFmtId="196" fontId="11" fillId="0" borderId="226" xfId="21" applyNumberFormat="1" applyFont="1" applyFill="1" applyBorder="1" applyAlignment="1" applyProtection="1">
      <alignment horizontal="center"/>
    </xf>
    <xf numFmtId="196" fontId="11" fillId="0" borderId="227" xfId="21" applyNumberFormat="1" applyFont="1" applyFill="1" applyBorder="1" applyAlignment="1" applyProtection="1">
      <alignment horizontal="center"/>
    </xf>
    <xf numFmtId="179" fontId="17" fillId="0" borderId="70" xfId="10" applyNumberFormat="1" applyFont="1" applyFill="1" applyBorder="1" applyAlignment="1" applyProtection="1">
      <alignment horizontal="left" vertical="center" shrinkToFit="1"/>
      <protection locked="0"/>
    </xf>
    <xf numFmtId="179" fontId="17" fillId="0" borderId="68" xfId="10" applyNumberFormat="1" applyFont="1" applyFill="1" applyBorder="1" applyAlignment="1" applyProtection="1">
      <alignment horizontal="left" vertical="center" shrinkToFit="1"/>
      <protection locked="0"/>
    </xf>
    <xf numFmtId="179" fontId="17" fillId="0" borderId="71" xfId="10" applyNumberFormat="1" applyFont="1" applyFill="1" applyBorder="1" applyAlignment="1" applyProtection="1">
      <alignment horizontal="left" vertical="center" shrinkToFit="1"/>
      <protection locked="0"/>
    </xf>
    <xf numFmtId="179" fontId="17" fillId="0" borderId="91" xfId="10" applyNumberFormat="1" applyFont="1" applyFill="1" applyBorder="1" applyAlignment="1" applyProtection="1">
      <alignment horizontal="left" vertical="center" shrinkToFit="1"/>
      <protection locked="0"/>
    </xf>
    <xf numFmtId="179" fontId="17" fillId="0" borderId="43" xfId="10" applyNumberFormat="1" applyFont="1" applyFill="1" applyBorder="1" applyAlignment="1" applyProtection="1">
      <alignment horizontal="left" vertical="center" shrinkToFit="1"/>
      <protection locked="0"/>
    </xf>
    <xf numFmtId="179" fontId="17" fillId="0" borderId="92" xfId="10" applyNumberFormat="1" applyFont="1" applyFill="1" applyBorder="1" applyAlignment="1" applyProtection="1">
      <alignment horizontal="left" vertical="center" shrinkToFit="1"/>
      <protection locked="0"/>
    </xf>
    <xf numFmtId="179" fontId="12" fillId="0" borderId="91" xfId="10" applyNumberFormat="1" applyFont="1" applyFill="1" applyBorder="1" applyAlignment="1" applyProtection="1">
      <alignment horizontal="center" vertical="center" wrapText="1" shrinkToFit="1"/>
      <protection locked="0"/>
    </xf>
    <xf numFmtId="0" fontId="17" fillId="0" borderId="79" xfId="10" applyFont="1" applyFill="1" applyBorder="1" applyAlignment="1" applyProtection="1">
      <alignment horizontal="center" vertical="center"/>
    </xf>
    <xf numFmtId="0" fontId="14" fillId="0" borderId="115" xfId="19" applyFont="1" applyFill="1" applyBorder="1" applyAlignment="1">
      <alignment vertical="center"/>
    </xf>
    <xf numFmtId="0" fontId="17" fillId="0" borderId="79" xfId="21" applyFont="1" applyFill="1" applyBorder="1" applyAlignment="1" applyProtection="1">
      <alignment horizontal="center" vertical="center"/>
    </xf>
    <xf numFmtId="0" fontId="10" fillId="0" borderId="36" xfId="19" applyFont="1" applyFill="1" applyBorder="1" applyAlignment="1">
      <alignment horizontal="center" vertical="center"/>
    </xf>
    <xf numFmtId="0" fontId="10" fillId="0" borderId="115" xfId="19" applyFont="1" applyFill="1" applyBorder="1" applyAlignment="1">
      <alignment horizontal="center" vertical="center"/>
    </xf>
    <xf numFmtId="0" fontId="17" fillId="0" borderId="112" xfId="10" applyFont="1" applyFill="1" applyBorder="1" applyAlignment="1" applyProtection="1">
      <alignment horizontal="center" vertical="center"/>
    </xf>
    <xf numFmtId="0" fontId="17" fillId="0" borderId="143" xfId="10" applyFont="1" applyFill="1" applyBorder="1" applyAlignment="1" applyProtection="1">
      <alignment horizontal="center" vertical="center"/>
    </xf>
    <xf numFmtId="0" fontId="17" fillId="0" borderId="49" xfId="10" applyFont="1" applyFill="1" applyBorder="1" applyAlignment="1" applyProtection="1">
      <alignment horizontal="center" vertical="center" wrapText="1"/>
    </xf>
    <xf numFmtId="0" fontId="17" fillId="0" borderId="34" xfId="10" applyFont="1" applyFill="1" applyBorder="1" applyAlignment="1" applyProtection="1">
      <alignment horizontal="center" vertical="center" wrapText="1"/>
    </xf>
    <xf numFmtId="0" fontId="17" fillId="0" borderId="45" xfId="10" applyFont="1" applyFill="1" applyBorder="1" applyAlignment="1" applyProtection="1">
      <alignment horizontal="center" vertical="center" wrapText="1"/>
    </xf>
    <xf numFmtId="0" fontId="17" fillId="0" borderId="50" xfId="10" applyFont="1" applyFill="1" applyBorder="1" applyAlignment="1" applyProtection="1">
      <alignment horizontal="center" vertical="center" wrapText="1"/>
    </xf>
    <xf numFmtId="0" fontId="17" fillId="0" borderId="16" xfId="10" applyFont="1" applyFill="1" applyBorder="1" applyAlignment="1" applyProtection="1">
      <alignment horizontal="center" vertical="center" wrapText="1"/>
    </xf>
    <xf numFmtId="0" fontId="17" fillId="0" borderId="48" xfId="10" applyFont="1" applyFill="1" applyBorder="1" applyAlignment="1" applyProtection="1">
      <alignment horizontal="center" vertical="center" wrapText="1"/>
    </xf>
    <xf numFmtId="0" fontId="17" fillId="0" borderId="89" xfId="10" applyFont="1" applyFill="1" applyBorder="1" applyAlignment="1" applyProtection="1">
      <alignment horizontal="center" vertical="center" wrapText="1"/>
    </xf>
    <xf numFmtId="0" fontId="17" fillId="0" borderId="80" xfId="10" applyFont="1" applyFill="1" applyBorder="1" applyAlignment="1" applyProtection="1">
      <alignment horizontal="center" vertical="center" wrapText="1"/>
    </xf>
    <xf numFmtId="0" fontId="17" fillId="0" borderId="142" xfId="10" applyFont="1" applyFill="1" applyBorder="1" applyAlignment="1" applyProtection="1">
      <alignment horizontal="center" vertical="center" wrapText="1"/>
    </xf>
    <xf numFmtId="0" fontId="17" fillId="0" borderId="81" xfId="10" applyFont="1" applyFill="1" applyBorder="1" applyAlignment="1" applyProtection="1">
      <alignment horizontal="center" vertical="center" wrapText="1"/>
    </xf>
    <xf numFmtId="0" fontId="17" fillId="0" borderId="44" xfId="10" applyFont="1" applyFill="1" applyBorder="1" applyAlignment="1" applyProtection="1">
      <alignment horizontal="left" vertical="center" wrapText="1"/>
    </xf>
    <xf numFmtId="0" fontId="118" fillId="0" borderId="34" xfId="20" applyFont="1" applyBorder="1" applyAlignment="1">
      <alignment vertical="center" wrapText="1"/>
    </xf>
    <xf numFmtId="0" fontId="8" fillId="0" borderId="89" xfId="19" applyFont="1" applyFill="1" applyBorder="1" applyAlignment="1">
      <alignment horizontal="left" vertical="center" wrapText="1"/>
    </xf>
    <xf numFmtId="0" fontId="118" fillId="0" borderId="80" xfId="20" applyFont="1" applyBorder="1" applyAlignment="1">
      <alignment vertical="center" wrapText="1"/>
    </xf>
    <xf numFmtId="0" fontId="17" fillId="0" borderId="49" xfId="10" applyFont="1" applyFill="1" applyBorder="1" applyAlignment="1" applyProtection="1">
      <alignment horizontal="center" vertical="center" wrapText="1" shrinkToFit="1"/>
    </xf>
    <xf numFmtId="0" fontId="17" fillId="0" borderId="34" xfId="10" applyFont="1" applyFill="1" applyBorder="1" applyAlignment="1" applyProtection="1">
      <alignment horizontal="center" vertical="center" wrapText="1" shrinkToFit="1"/>
    </xf>
    <xf numFmtId="0" fontId="17" fillId="0" borderId="51" xfId="10" applyFont="1" applyFill="1" applyBorder="1" applyAlignment="1" applyProtection="1">
      <alignment horizontal="center" vertical="center" wrapText="1" shrinkToFit="1"/>
    </xf>
    <xf numFmtId="0" fontId="17" fillId="0" borderId="50" xfId="10" applyFont="1" applyFill="1" applyBorder="1" applyAlignment="1" applyProtection="1">
      <alignment horizontal="center" vertical="center" wrapText="1" shrinkToFit="1"/>
    </xf>
    <xf numFmtId="0" fontId="17" fillId="0" borderId="16" xfId="10" applyFont="1" applyFill="1" applyBorder="1" applyAlignment="1" applyProtection="1">
      <alignment horizontal="center" vertical="center" wrapText="1" shrinkToFit="1"/>
    </xf>
    <xf numFmtId="0" fontId="17" fillId="0" borderId="22" xfId="10" applyFont="1" applyFill="1" applyBorder="1" applyAlignment="1" applyProtection="1">
      <alignment horizontal="center" vertical="center" wrapText="1" shrinkToFit="1"/>
    </xf>
    <xf numFmtId="0" fontId="8" fillId="5" borderId="79" xfId="19" applyFont="1" applyFill="1" applyBorder="1" applyAlignment="1" applyProtection="1">
      <alignment horizontal="center" vertical="center"/>
    </xf>
    <xf numFmtId="0" fontId="8" fillId="5" borderId="115" xfId="19" applyFont="1" applyFill="1" applyBorder="1" applyAlignment="1" applyProtection="1">
      <alignment horizontal="center" vertical="center"/>
    </xf>
    <xf numFmtId="0" fontId="8" fillId="5" borderId="0" xfId="19" applyFont="1" applyFill="1" applyBorder="1" applyAlignment="1" applyProtection="1">
      <alignment horizontal="center" vertical="center"/>
    </xf>
    <xf numFmtId="0" fontId="8" fillId="5" borderId="36" xfId="19" applyFont="1" applyFill="1" applyBorder="1" applyAlignment="1" applyProtection="1">
      <alignment horizontal="center" vertical="center"/>
    </xf>
    <xf numFmtId="0" fontId="8" fillId="5" borderId="123" xfId="19" applyFont="1" applyFill="1" applyBorder="1" applyAlignment="1" applyProtection="1">
      <alignment horizontal="center" vertical="center"/>
    </xf>
    <xf numFmtId="0" fontId="8" fillId="5" borderId="34" xfId="19" applyFont="1" applyFill="1" applyBorder="1" applyAlignment="1" applyProtection="1">
      <alignment vertical="top" wrapText="1"/>
    </xf>
    <xf numFmtId="0" fontId="8" fillId="5" borderId="0" xfId="19" applyFont="1" applyFill="1" applyBorder="1" applyAlignment="1" applyProtection="1">
      <alignment vertical="top" wrapText="1"/>
    </xf>
    <xf numFmtId="0" fontId="10" fillId="0" borderId="87" xfId="20" applyFont="1" applyFill="1" applyBorder="1" applyAlignment="1" applyProtection="1">
      <alignment horizontal="center" vertical="center"/>
    </xf>
    <xf numFmtId="0" fontId="10" fillId="0" borderId="53" xfId="20" applyFont="1" applyFill="1" applyBorder="1" applyAlignment="1" applyProtection="1">
      <alignment horizontal="center" vertical="center"/>
    </xf>
    <xf numFmtId="0" fontId="10" fillId="0" borderId="88" xfId="20" applyFont="1" applyFill="1" applyBorder="1" applyAlignment="1" applyProtection="1">
      <alignment horizontal="center" vertical="center"/>
    </xf>
    <xf numFmtId="0" fontId="8" fillId="0" borderId="105" xfId="20" applyFont="1" applyFill="1" applyBorder="1" applyAlignment="1" applyProtection="1">
      <alignment vertical="center"/>
    </xf>
    <xf numFmtId="0" fontId="8" fillId="0" borderId="4" xfId="20" applyFont="1" applyFill="1" applyBorder="1" applyAlignment="1" applyProtection="1">
      <alignment vertical="center"/>
    </xf>
    <xf numFmtId="0" fontId="8" fillId="0" borderId="46" xfId="20" applyFont="1" applyFill="1" applyBorder="1" applyAlignment="1" applyProtection="1">
      <alignment vertical="center"/>
    </xf>
    <xf numFmtId="0" fontId="8" fillId="0" borderId="0" xfId="20" applyFont="1" applyFill="1" applyBorder="1" applyAlignment="1" applyProtection="1">
      <alignment vertical="center"/>
    </xf>
    <xf numFmtId="0" fontId="118" fillId="0" borderId="0" xfId="20" applyFont="1" applyBorder="1" applyAlignment="1">
      <alignment vertical="center"/>
    </xf>
    <xf numFmtId="0" fontId="118" fillId="0" borderId="9" xfId="20" applyFont="1" applyBorder="1" applyAlignment="1">
      <alignment vertical="center"/>
    </xf>
    <xf numFmtId="0" fontId="8" fillId="0" borderId="64" xfId="20" applyFont="1" applyFill="1" applyBorder="1" applyAlignment="1" applyProtection="1">
      <alignment vertical="center"/>
    </xf>
    <xf numFmtId="0" fontId="8" fillId="0" borderId="1" xfId="20" applyFont="1" applyFill="1" applyBorder="1" applyAlignment="1" applyProtection="1">
      <alignment vertical="center"/>
    </xf>
    <xf numFmtId="0" fontId="118" fillId="0" borderId="1" xfId="20" applyFont="1" applyBorder="1" applyAlignment="1">
      <alignment vertical="center"/>
    </xf>
    <xf numFmtId="0" fontId="118" fillId="0" borderId="10" xfId="20" applyFont="1" applyBorder="1" applyAlignment="1">
      <alignment vertical="center"/>
    </xf>
    <xf numFmtId="0" fontId="10" fillId="0" borderId="54" xfId="20" applyFont="1" applyFill="1" applyBorder="1" applyAlignment="1" applyProtection="1">
      <alignment horizontal="center" vertical="center"/>
    </xf>
    <xf numFmtId="0" fontId="10" fillId="0" borderId="105" xfId="20" applyFont="1" applyFill="1" applyBorder="1" applyAlignment="1" applyProtection="1">
      <alignment horizontal="left" vertical="center" wrapText="1"/>
    </xf>
    <xf numFmtId="0" fontId="10" fillId="0" borderId="4" xfId="20" applyFont="1" applyFill="1" applyBorder="1" applyAlignment="1" applyProtection="1">
      <alignment horizontal="left" vertical="center" wrapText="1"/>
    </xf>
    <xf numFmtId="0" fontId="10" fillId="0" borderId="46" xfId="20" applyFont="1" applyFill="1" applyBorder="1" applyAlignment="1" applyProtection="1">
      <alignment horizontal="left" vertical="center" wrapText="1"/>
    </xf>
    <xf numFmtId="0" fontId="10" fillId="0" borderId="0" xfId="20" applyFont="1" applyFill="1" applyBorder="1" applyAlignment="1" applyProtection="1">
      <alignment horizontal="left" vertical="center" wrapText="1"/>
    </xf>
    <xf numFmtId="0" fontId="10" fillId="0" borderId="47" xfId="20" applyFont="1" applyFill="1" applyBorder="1" applyAlignment="1" applyProtection="1">
      <alignment horizontal="left" vertical="center" wrapText="1"/>
    </xf>
    <xf numFmtId="0" fontId="10" fillId="0" borderId="16" xfId="20" applyFont="1" applyFill="1" applyBorder="1" applyAlignment="1" applyProtection="1">
      <alignment horizontal="left" vertical="center" wrapText="1"/>
    </xf>
    <xf numFmtId="0" fontId="118" fillId="0" borderId="16" xfId="20" applyFont="1" applyBorder="1" applyAlignment="1">
      <alignment vertical="center"/>
    </xf>
    <xf numFmtId="0" fontId="118" fillId="0" borderId="48" xfId="20" applyFont="1" applyBorder="1" applyAlignment="1">
      <alignment vertical="center"/>
    </xf>
    <xf numFmtId="0" fontId="8" fillId="3" borderId="2" xfId="20" applyFont="1" applyFill="1" applyBorder="1" applyAlignment="1" applyProtection="1">
      <alignment horizontal="left" vertical="center"/>
      <protection locked="0"/>
    </xf>
    <xf numFmtId="0" fontId="8" fillId="3" borderId="4" xfId="20" applyFont="1" applyFill="1" applyBorder="1" applyAlignment="1" applyProtection="1">
      <alignment horizontal="left" vertical="center"/>
      <protection locked="0"/>
    </xf>
    <xf numFmtId="0" fontId="118" fillId="3" borderId="4" xfId="20" applyFont="1" applyFill="1" applyBorder="1" applyAlignment="1">
      <alignment vertical="center"/>
    </xf>
    <xf numFmtId="0" fontId="118" fillId="3" borderId="11" xfId="20" applyFont="1" applyFill="1" applyBorder="1" applyAlignment="1">
      <alignment vertical="center"/>
    </xf>
    <xf numFmtId="0" fontId="8" fillId="3" borderId="6" xfId="20" applyFont="1" applyFill="1" applyBorder="1" applyAlignment="1" applyProtection="1">
      <alignment horizontal="left" vertical="center"/>
      <protection locked="0"/>
    </xf>
    <xf numFmtId="0" fontId="8" fillId="3" borderId="0" xfId="20" applyFont="1" applyFill="1" applyBorder="1" applyAlignment="1" applyProtection="1">
      <alignment horizontal="left" vertical="center"/>
      <protection locked="0"/>
    </xf>
    <xf numFmtId="0" fontId="118" fillId="3" borderId="0" xfId="20" applyFont="1" applyFill="1" applyBorder="1" applyAlignment="1">
      <alignment vertical="center"/>
    </xf>
    <xf numFmtId="0" fontId="118" fillId="3" borderId="7" xfId="20" applyFont="1" applyFill="1" applyBorder="1" applyAlignment="1">
      <alignment vertical="center"/>
    </xf>
    <xf numFmtId="0" fontId="1" fillId="3" borderId="50" xfId="20" applyFill="1" applyBorder="1" applyAlignment="1">
      <alignment vertical="center"/>
    </xf>
    <xf numFmtId="0" fontId="1" fillId="3" borderId="16" xfId="20" applyFill="1" applyBorder="1" applyAlignment="1">
      <alignment vertical="center"/>
    </xf>
    <xf numFmtId="0" fontId="1" fillId="3" borderId="22" xfId="20" applyFill="1" applyBorder="1" applyAlignment="1">
      <alignment vertical="center"/>
    </xf>
    <xf numFmtId="0" fontId="8" fillId="3" borderId="0" xfId="19" applyFont="1" applyFill="1" applyBorder="1" applyAlignment="1" applyProtection="1">
      <alignment horizontal="center" vertical="center" shrinkToFit="1"/>
      <protection locked="0"/>
    </xf>
    <xf numFmtId="0" fontId="118" fillId="0" borderId="88" xfId="20" applyFont="1" applyFill="1" applyBorder="1" applyAlignment="1" applyProtection="1">
      <alignment horizontal="center" vertical="center"/>
    </xf>
    <xf numFmtId="0" fontId="8" fillId="0" borderId="105" xfId="20" applyFont="1" applyFill="1" applyBorder="1" applyAlignment="1" applyProtection="1">
      <alignment horizontal="left" vertical="center" wrapText="1"/>
    </xf>
    <xf numFmtId="0" fontId="118" fillId="0" borderId="64" xfId="20" applyFont="1" applyBorder="1" applyAlignment="1">
      <alignment vertical="center"/>
    </xf>
    <xf numFmtId="3" fontId="8" fillId="0" borderId="91" xfId="20" applyNumberFormat="1" applyFont="1" applyFill="1" applyBorder="1" applyAlignment="1" applyProtection="1">
      <alignment horizontal="center" vertical="center"/>
    </xf>
    <xf numFmtId="0" fontId="118" fillId="0" borderId="92" xfId="20" applyFont="1" applyBorder="1" applyAlignment="1">
      <alignment vertical="center"/>
    </xf>
    <xf numFmtId="3" fontId="10" fillId="3" borderId="91" xfId="20" applyNumberFormat="1" applyFont="1" applyFill="1" applyBorder="1" applyAlignment="1" applyProtection="1">
      <alignment horizontal="center" vertical="center"/>
    </xf>
    <xf numFmtId="0" fontId="118" fillId="3" borderId="43" xfId="20" applyFont="1" applyFill="1" applyBorder="1" applyAlignment="1">
      <alignment vertical="center"/>
    </xf>
    <xf numFmtId="0" fontId="118" fillId="3" borderId="17" xfId="20" applyFont="1" applyFill="1" applyBorder="1" applyAlignment="1">
      <alignment vertical="center"/>
    </xf>
    <xf numFmtId="0" fontId="8" fillId="3" borderId="91" xfId="19" applyFont="1" applyFill="1" applyBorder="1" applyAlignment="1" applyProtection="1">
      <alignment vertical="center"/>
    </xf>
    <xf numFmtId="0" fontId="118" fillId="3" borderId="92" xfId="20" applyFont="1" applyFill="1" applyBorder="1" applyAlignment="1">
      <alignment vertical="center"/>
    </xf>
    <xf numFmtId="0" fontId="10" fillId="0" borderId="56" xfId="20" applyFont="1" applyFill="1" applyBorder="1" applyAlignment="1" applyProtection="1">
      <alignment vertical="center" wrapText="1"/>
    </xf>
    <xf numFmtId="0" fontId="118" fillId="0" borderId="56" xfId="20" applyFont="1" applyFill="1" applyBorder="1" applyAlignment="1">
      <alignment vertical="center" wrapText="1"/>
    </xf>
    <xf numFmtId="38" fontId="10" fillId="3" borderId="58" xfId="20" applyNumberFormat="1" applyFont="1" applyFill="1" applyBorder="1" applyAlignment="1" applyProtection="1">
      <alignment horizontal="center" vertical="center"/>
      <protection locked="0"/>
    </xf>
    <xf numFmtId="0" fontId="118" fillId="3" borderId="56" xfId="20" applyFont="1" applyFill="1" applyBorder="1" applyAlignment="1">
      <alignment horizontal="center" vertical="center"/>
    </xf>
    <xf numFmtId="0" fontId="118" fillId="3" borderId="90" xfId="20" applyFont="1" applyFill="1" applyBorder="1" applyAlignment="1">
      <alignment horizontal="center" vertical="center"/>
    </xf>
    <xf numFmtId="0" fontId="10" fillId="0" borderId="117" xfId="20" applyFont="1" applyFill="1" applyBorder="1" applyAlignment="1" applyProtection="1">
      <alignment vertical="top" wrapText="1"/>
    </xf>
    <xf numFmtId="0" fontId="10" fillId="0" borderId="68" xfId="20" applyFont="1" applyFill="1" applyBorder="1" applyAlignment="1" applyProtection="1">
      <alignment vertical="top" wrapText="1"/>
    </xf>
    <xf numFmtId="0" fontId="118" fillId="0" borderId="68" xfId="20" applyFont="1" applyBorder="1" applyAlignment="1">
      <alignment vertical="center"/>
    </xf>
    <xf numFmtId="38" fontId="10" fillId="0" borderId="70" xfId="23" applyNumberFormat="1" applyFont="1" applyFill="1" applyBorder="1" applyAlignment="1" applyProtection="1"/>
    <xf numFmtId="38" fontId="10" fillId="0" borderId="2" xfId="20" applyNumberFormat="1" applyFont="1" applyFill="1" applyBorder="1" applyAlignment="1" applyProtection="1">
      <alignment horizontal="right" vertical="center"/>
      <protection locked="0"/>
    </xf>
    <xf numFmtId="38" fontId="10" fillId="0" borderId="4" xfId="20" applyNumberFormat="1" applyFont="1" applyFill="1" applyBorder="1" applyAlignment="1" applyProtection="1">
      <alignment horizontal="right" vertical="center"/>
      <protection locked="0"/>
    </xf>
    <xf numFmtId="0" fontId="8" fillId="0" borderId="58" xfId="19" applyFont="1" applyFill="1" applyBorder="1" applyAlignment="1" applyProtection="1">
      <alignment vertical="center"/>
    </xf>
    <xf numFmtId="0" fontId="1" fillId="0" borderId="56" xfId="20" applyBorder="1" applyAlignment="1">
      <alignment vertical="center"/>
    </xf>
    <xf numFmtId="0" fontId="1" fillId="0" borderId="57" xfId="20" applyBorder="1" applyAlignment="1">
      <alignment vertical="center"/>
    </xf>
    <xf numFmtId="0" fontId="8" fillId="3" borderId="41" xfId="19" applyFont="1" applyFill="1" applyBorder="1" applyAlignment="1" applyProtection="1">
      <alignment horizontal="center" vertical="center"/>
    </xf>
    <xf numFmtId="0" fontId="118" fillId="3" borderId="41" xfId="20" applyFont="1" applyFill="1" applyBorder="1" applyAlignment="1">
      <alignment horizontal="center" vertical="center"/>
    </xf>
    <xf numFmtId="0" fontId="118" fillId="3" borderId="42" xfId="20" applyFont="1" applyFill="1" applyBorder="1" applyAlignment="1">
      <alignment horizontal="center" vertical="center"/>
    </xf>
    <xf numFmtId="0" fontId="10" fillId="0" borderId="2" xfId="20" applyFont="1" applyFill="1" applyBorder="1" applyAlignment="1" applyProtection="1">
      <alignment vertical="center" shrinkToFit="1"/>
    </xf>
    <xf numFmtId="0" fontId="10" fillId="0" borderId="4" xfId="20" applyFont="1" applyFill="1" applyBorder="1" applyAlignment="1" applyProtection="1">
      <alignment vertical="center" shrinkToFit="1"/>
    </xf>
    <xf numFmtId="0" fontId="118" fillId="0" borderId="4" xfId="20" applyFont="1" applyBorder="1" applyAlignment="1">
      <alignment vertical="center" shrinkToFit="1"/>
    </xf>
    <xf numFmtId="0" fontId="118" fillId="0" borderId="3" xfId="20" applyFont="1" applyBorder="1" applyAlignment="1">
      <alignment vertical="center" shrinkToFit="1"/>
    </xf>
    <xf numFmtId="0" fontId="10" fillId="0" borderId="55" xfId="20" applyFont="1" applyFill="1" applyBorder="1" applyAlignment="1" applyProtection="1">
      <alignment vertical="center" wrapText="1"/>
    </xf>
    <xf numFmtId="0" fontId="118" fillId="0" borderId="56" xfId="20" applyFont="1" applyFill="1" applyBorder="1" applyAlignment="1" applyProtection="1">
      <alignment vertical="center" wrapText="1"/>
    </xf>
    <xf numFmtId="0" fontId="8" fillId="3" borderId="50" xfId="20" applyFont="1" applyFill="1" applyBorder="1" applyAlignment="1" applyProtection="1">
      <alignment horizontal="left" vertical="center"/>
      <protection locked="0"/>
    </xf>
    <xf numFmtId="0" fontId="8" fillId="3" borderId="56" xfId="20" applyFont="1" applyFill="1" applyBorder="1" applyAlignment="1" applyProtection="1">
      <alignment horizontal="left" vertical="center"/>
      <protection locked="0"/>
    </xf>
    <xf numFmtId="0" fontId="8" fillId="3" borderId="90" xfId="20" applyFont="1" applyFill="1" applyBorder="1" applyAlignment="1" applyProtection="1">
      <alignment horizontal="left" vertical="center"/>
      <protection locked="0"/>
    </xf>
    <xf numFmtId="0" fontId="10" fillId="0" borderId="70" xfId="19" applyFont="1" applyFill="1" applyBorder="1" applyAlignment="1" applyProtection="1">
      <alignment vertical="center"/>
    </xf>
    <xf numFmtId="0" fontId="1" fillId="0" borderId="68" xfId="20" applyFont="1" applyBorder="1" applyAlignment="1">
      <alignment vertical="center"/>
    </xf>
    <xf numFmtId="0" fontId="1" fillId="0" borderId="69" xfId="20" applyFont="1" applyBorder="1" applyAlignment="1">
      <alignment vertical="center"/>
    </xf>
    <xf numFmtId="38" fontId="8" fillId="0" borderId="70" xfId="23" applyFont="1" applyFill="1" applyBorder="1" applyAlignment="1" applyProtection="1">
      <alignment vertical="center"/>
    </xf>
    <xf numFmtId="38" fontId="0" fillId="0" borderId="68" xfId="23" applyFont="1" applyFill="1" applyBorder="1" applyAlignment="1">
      <alignment vertical="center"/>
    </xf>
    <xf numFmtId="0" fontId="8" fillId="0" borderId="93" xfId="20" applyFont="1" applyFill="1" applyBorder="1" applyAlignment="1" applyProtection="1">
      <alignment horizontal="center" vertical="center"/>
    </xf>
    <xf numFmtId="0" fontId="8" fillId="0" borderId="43" xfId="20" applyFont="1" applyFill="1" applyBorder="1" applyAlignment="1" applyProtection="1">
      <alignment horizontal="center" vertical="center"/>
    </xf>
    <xf numFmtId="0" fontId="118" fillId="0" borderId="43" xfId="20" applyFont="1" applyFill="1" applyBorder="1" applyAlignment="1" applyProtection="1">
      <alignment horizontal="center" vertical="center"/>
    </xf>
    <xf numFmtId="0" fontId="118" fillId="0" borderId="17" xfId="20" applyFont="1" applyFill="1" applyBorder="1" applyAlignment="1" applyProtection="1">
      <alignment horizontal="center" vertical="center"/>
    </xf>
    <xf numFmtId="0" fontId="10" fillId="3" borderId="4" xfId="20" applyFont="1" applyFill="1" applyBorder="1" applyAlignment="1" applyProtection="1">
      <alignment horizontal="left" vertical="center"/>
      <protection locked="0"/>
    </xf>
    <xf numFmtId="0" fontId="10" fillId="3" borderId="11" xfId="20" applyFont="1" applyFill="1" applyBorder="1" applyAlignment="1" applyProtection="1">
      <alignment horizontal="left" vertical="center"/>
      <protection locked="0"/>
    </xf>
    <xf numFmtId="0" fontId="8" fillId="0" borderId="46" xfId="20" applyFont="1" applyFill="1" applyBorder="1" applyAlignment="1" applyProtection="1">
      <alignment vertical="center" wrapText="1"/>
    </xf>
    <xf numFmtId="0" fontId="8" fillId="0" borderId="0" xfId="20" applyFont="1" applyFill="1" applyBorder="1" applyAlignment="1" applyProtection="1">
      <alignment vertical="center" wrapText="1"/>
    </xf>
    <xf numFmtId="0" fontId="118" fillId="0" borderId="0" xfId="20" applyFont="1" applyFill="1" applyBorder="1" applyAlignment="1" applyProtection="1">
      <alignment vertical="center" wrapText="1"/>
    </xf>
    <xf numFmtId="0" fontId="118" fillId="0" borderId="46" xfId="20" applyFont="1" applyFill="1" applyBorder="1" applyAlignment="1" applyProtection="1">
      <alignment vertical="center" wrapText="1"/>
    </xf>
    <xf numFmtId="0" fontId="118" fillId="0" borderId="64" xfId="20" applyFont="1" applyFill="1" applyBorder="1" applyAlignment="1" applyProtection="1">
      <alignment vertical="center" wrapText="1"/>
    </xf>
    <xf numFmtId="0" fontId="118" fillId="0" borderId="1" xfId="20" applyFont="1" applyFill="1" applyBorder="1" applyAlignment="1" applyProtection="1">
      <alignment vertical="center" wrapText="1"/>
    </xf>
    <xf numFmtId="0" fontId="10" fillId="3" borderId="0" xfId="20" applyFont="1" applyFill="1" applyBorder="1" applyAlignment="1" applyProtection="1">
      <alignment horizontal="left" vertical="center" shrinkToFit="1"/>
      <protection locked="0"/>
    </xf>
    <xf numFmtId="0" fontId="10" fillId="3" borderId="7" xfId="20" applyFont="1" applyFill="1" applyBorder="1" applyAlignment="1" applyProtection="1">
      <alignment horizontal="left" vertical="center" shrinkToFit="1"/>
      <protection locked="0"/>
    </xf>
    <xf numFmtId="0" fontId="10" fillId="3" borderId="0" xfId="20" applyFont="1" applyFill="1" applyBorder="1" applyAlignment="1" applyProtection="1">
      <alignment horizontal="left" vertical="center"/>
      <protection locked="0"/>
    </xf>
    <xf numFmtId="0" fontId="10" fillId="3" borderId="7" xfId="20" applyFont="1" applyFill="1" applyBorder="1" applyAlignment="1" applyProtection="1">
      <alignment horizontal="left" vertical="center"/>
      <protection locked="0"/>
    </xf>
    <xf numFmtId="0" fontId="10" fillId="3" borderId="1" xfId="20" applyFont="1" applyFill="1" applyBorder="1" applyAlignment="1" applyProtection="1">
      <alignment horizontal="left" vertical="center" shrinkToFit="1"/>
      <protection locked="0"/>
    </xf>
    <xf numFmtId="0" fontId="10" fillId="3" borderId="8" xfId="20" applyFont="1" applyFill="1" applyBorder="1" applyAlignment="1" applyProtection="1">
      <alignment horizontal="left" vertical="center" shrinkToFit="1"/>
      <protection locked="0"/>
    </xf>
    <xf numFmtId="0" fontId="118" fillId="0" borderId="46" xfId="20" applyFont="1" applyFill="1" applyBorder="1" applyAlignment="1" applyProtection="1">
      <alignment vertical="center"/>
    </xf>
    <xf numFmtId="0" fontId="8" fillId="0" borderId="93" xfId="20" applyFont="1" applyFill="1" applyBorder="1" applyAlignment="1" applyProtection="1">
      <alignment vertical="center"/>
    </xf>
    <xf numFmtId="0" fontId="8" fillId="0" borderId="43" xfId="20" applyFont="1" applyFill="1" applyBorder="1" applyAlignment="1" applyProtection="1">
      <alignment vertical="center"/>
    </xf>
    <xf numFmtId="0" fontId="118" fillId="0" borderId="43" xfId="20" applyFont="1" applyFill="1" applyBorder="1" applyAlignment="1" applyProtection="1">
      <alignment vertical="center"/>
    </xf>
    <xf numFmtId="0" fontId="118" fillId="0" borderId="93" xfId="20" applyFont="1" applyFill="1" applyBorder="1" applyAlignment="1" applyProtection="1">
      <alignment vertical="center"/>
    </xf>
    <xf numFmtId="0" fontId="22" fillId="0" borderId="43" xfId="20" applyFont="1" applyFill="1" applyBorder="1" applyAlignment="1" applyProtection="1">
      <alignment horizontal="center" vertical="center"/>
    </xf>
    <xf numFmtId="0" fontId="22" fillId="0" borderId="92" xfId="20" applyFont="1" applyFill="1" applyBorder="1" applyAlignment="1" applyProtection="1">
      <alignment horizontal="center" vertical="center"/>
    </xf>
    <xf numFmtId="3" fontId="10" fillId="3" borderId="43" xfId="20" applyNumberFormat="1" applyFont="1" applyFill="1" applyBorder="1" applyAlignment="1" applyProtection="1">
      <alignment horizontal="center" vertical="center"/>
    </xf>
    <xf numFmtId="3" fontId="10" fillId="3" borderId="17" xfId="20" applyNumberFormat="1" applyFont="1" applyFill="1" applyBorder="1" applyAlignment="1" applyProtection="1">
      <alignment horizontal="center" vertical="center"/>
    </xf>
    <xf numFmtId="3" fontId="10" fillId="3" borderId="91" xfId="20" applyNumberFormat="1" applyFont="1" applyFill="1" applyBorder="1" applyAlignment="1" applyProtection="1">
      <alignment horizontal="right"/>
      <protection locked="0"/>
    </xf>
    <xf numFmtId="0" fontId="118" fillId="3" borderId="43" xfId="20" applyFont="1" applyFill="1" applyBorder="1" applyAlignment="1" applyProtection="1">
      <alignment vertical="center"/>
      <protection locked="0"/>
    </xf>
    <xf numFmtId="0" fontId="118" fillId="3" borderId="92" xfId="20" applyFont="1" applyFill="1" applyBorder="1" applyAlignment="1" applyProtection="1">
      <alignment vertical="center"/>
      <protection locked="0"/>
    </xf>
    <xf numFmtId="0" fontId="8" fillId="0" borderId="93" xfId="20" applyFont="1" applyFill="1" applyBorder="1" applyAlignment="1" applyProtection="1">
      <alignment vertical="center" wrapText="1"/>
    </xf>
    <xf numFmtId="0" fontId="8" fillId="0" borderId="43" xfId="20" applyFont="1" applyFill="1" applyBorder="1" applyAlignment="1" applyProtection="1">
      <alignment vertical="center" wrapText="1"/>
    </xf>
    <xf numFmtId="0" fontId="118" fillId="0" borderId="43" xfId="20" applyFont="1" applyFill="1" applyBorder="1" applyAlignment="1" applyProtection="1">
      <alignment vertical="center" wrapText="1"/>
    </xf>
    <xf numFmtId="0" fontId="118" fillId="0" borderId="43" xfId="20" applyFont="1" applyBorder="1" applyAlignment="1">
      <alignment vertical="center" wrapText="1"/>
    </xf>
    <xf numFmtId="0" fontId="118" fillId="0" borderId="17" xfId="20" applyFont="1" applyBorder="1" applyAlignment="1">
      <alignment vertical="center" wrapText="1"/>
    </xf>
    <xf numFmtId="3" fontId="10" fillId="3" borderId="43" xfId="20" applyNumberFormat="1" applyFont="1" applyFill="1" applyBorder="1" applyAlignment="1" applyProtection="1">
      <alignment horizontal="right"/>
      <protection locked="0"/>
    </xf>
    <xf numFmtId="0" fontId="8" fillId="0" borderId="117" xfId="20" applyFont="1" applyFill="1" applyBorder="1" applyAlignment="1" applyProtection="1">
      <alignment vertical="center"/>
    </xf>
    <xf numFmtId="0" fontId="118" fillId="0" borderId="69" xfId="20" applyFont="1" applyBorder="1" applyAlignment="1">
      <alignment vertical="center"/>
    </xf>
    <xf numFmtId="3" fontId="10" fillId="3" borderId="70" xfId="20" applyNumberFormat="1" applyFont="1" applyFill="1" applyBorder="1" applyAlignment="1" applyProtection="1">
      <alignment horizontal="right"/>
      <protection locked="0"/>
    </xf>
    <xf numFmtId="3" fontId="10" fillId="3" borderId="68" xfId="20" applyNumberFormat="1" applyFont="1" applyFill="1" applyBorder="1" applyAlignment="1" applyProtection="1">
      <alignment horizontal="right"/>
      <protection locked="0"/>
    </xf>
    <xf numFmtId="0" fontId="14" fillId="0" borderId="6" xfId="19" applyFont="1" applyFill="1" applyBorder="1" applyAlignment="1">
      <alignment horizontal="center" vertical="center" wrapText="1"/>
    </xf>
    <xf numFmtId="0" fontId="14" fillId="0" borderId="50" xfId="19" applyFont="1" applyFill="1" applyBorder="1" applyAlignment="1">
      <alignment horizontal="center" vertical="center" wrapText="1"/>
    </xf>
    <xf numFmtId="196" fontId="17" fillId="0" borderId="0" xfId="10" applyNumberFormat="1" applyFont="1" applyFill="1" applyBorder="1" applyAlignment="1" applyProtection="1">
      <alignment vertical="center" shrinkToFit="1"/>
    </xf>
    <xf numFmtId="0" fontId="118" fillId="0" borderId="34" xfId="20" applyFont="1" applyBorder="1" applyAlignment="1">
      <alignment vertical="center" shrinkToFit="1"/>
    </xf>
    <xf numFmtId="196" fontId="126" fillId="0" borderId="46" xfId="10" applyNumberFormat="1" applyFont="1" applyFill="1" applyBorder="1" applyAlignment="1" applyProtection="1">
      <alignment vertical="center" shrinkToFit="1"/>
    </xf>
    <xf numFmtId="0" fontId="129" fillId="0" borderId="0" xfId="20" applyFont="1" applyAlignment="1">
      <alignment vertical="center"/>
    </xf>
    <xf numFmtId="0" fontId="17" fillId="0" borderId="0" xfId="10" applyFont="1" applyFill="1" applyBorder="1" applyAlignment="1" applyProtection="1">
      <alignment horizontal="center" vertical="center" wrapText="1" shrinkToFit="1"/>
    </xf>
    <xf numFmtId="0" fontId="17" fillId="0" borderId="7" xfId="10" applyFont="1" applyFill="1" applyBorder="1" applyAlignment="1" applyProtection="1">
      <alignment horizontal="center" vertical="center" wrapText="1" shrinkToFit="1"/>
    </xf>
    <xf numFmtId="177" fontId="8" fillId="0" borderId="2" xfId="10" applyNumberFormat="1" applyFont="1" applyFill="1" applyBorder="1" applyAlignment="1" applyProtection="1">
      <alignment horizontal="center" vertical="center" wrapText="1" shrinkToFit="1"/>
    </xf>
    <xf numFmtId="0" fontId="14" fillId="0" borderId="50" xfId="19" applyFont="1" applyBorder="1" applyAlignment="1">
      <alignment vertical="center" wrapText="1"/>
    </xf>
    <xf numFmtId="177" fontId="17" fillId="0" borderId="2" xfId="10" applyNumberFormat="1" applyFont="1" applyFill="1" applyBorder="1" applyAlignment="1" applyProtection="1">
      <alignment horizontal="center" vertical="center" wrapText="1" shrinkToFit="1"/>
    </xf>
    <xf numFmtId="196" fontId="11" fillId="0" borderId="229" xfId="21" applyNumberFormat="1" applyFont="1" applyFill="1" applyBorder="1" applyAlignment="1" applyProtection="1">
      <alignment horizontal="center"/>
    </xf>
    <xf numFmtId="196" fontId="11" fillId="0" borderId="230" xfId="21" applyNumberFormat="1" applyFont="1" applyFill="1" applyBorder="1" applyAlignment="1" applyProtection="1">
      <alignment horizontal="center"/>
    </xf>
    <xf numFmtId="196" fontId="11" fillId="0" borderId="231" xfId="21" applyNumberFormat="1" applyFont="1" applyFill="1" applyBorder="1" applyAlignment="1" applyProtection="1">
      <alignment horizontal="center"/>
    </xf>
    <xf numFmtId="179" fontId="12" fillId="0" borderId="43" xfId="10" applyNumberFormat="1" applyFont="1" applyFill="1" applyBorder="1" applyAlignment="1" applyProtection="1">
      <alignment horizontal="center" vertical="center" wrapText="1" shrinkToFit="1"/>
      <protection locked="0"/>
    </xf>
    <xf numFmtId="0" fontId="17" fillId="0" borderId="127" xfId="10" applyFont="1" applyFill="1" applyBorder="1" applyAlignment="1" applyProtection="1">
      <alignment horizontal="center" vertical="center"/>
    </xf>
    <xf numFmtId="0" fontId="17" fillId="0" borderId="6" xfId="10" applyFont="1" applyFill="1" applyBorder="1" applyAlignment="1" applyProtection="1">
      <alignment horizontal="center" vertical="center" wrapText="1"/>
    </xf>
    <xf numFmtId="0" fontId="17" fillId="0" borderId="0" xfId="10" applyFont="1" applyFill="1" applyBorder="1" applyAlignment="1" applyProtection="1">
      <alignment horizontal="center" vertical="center" wrapText="1"/>
    </xf>
    <xf numFmtId="0" fontId="17" fillId="0" borderId="9" xfId="10" applyFont="1" applyFill="1" applyBorder="1" applyAlignment="1" applyProtection="1">
      <alignment horizontal="center" vertical="center" wrapText="1"/>
    </xf>
    <xf numFmtId="0" fontId="14" fillId="0" borderId="25" xfId="19" applyFont="1" applyFill="1" applyBorder="1" applyAlignment="1">
      <alignment horizontal="center" vertical="center" wrapText="1"/>
    </xf>
    <xf numFmtId="0" fontId="14" fillId="0" borderId="80" xfId="19" applyFont="1" applyFill="1" applyBorder="1" applyAlignment="1">
      <alignment horizontal="center" vertical="center" wrapText="1"/>
    </xf>
    <xf numFmtId="0" fontId="8" fillId="0" borderId="49" xfId="19" applyFont="1" applyFill="1" applyBorder="1" applyAlignment="1">
      <alignment horizontal="left" vertical="center" wrapText="1"/>
    </xf>
    <xf numFmtId="0" fontId="118" fillId="0" borderId="6" xfId="20" applyFont="1" applyBorder="1" applyAlignment="1">
      <alignment vertical="center" wrapText="1"/>
    </xf>
    <xf numFmtId="0" fontId="118" fillId="0" borderId="50" xfId="20" applyFont="1" applyBorder="1" applyAlignment="1">
      <alignment vertical="center" wrapText="1"/>
    </xf>
    <xf numFmtId="0" fontId="17" fillId="0" borderId="52" xfId="10" applyFont="1" applyFill="1" applyBorder="1" applyAlignment="1" applyProtection="1">
      <alignment horizontal="center" vertical="center" wrapText="1"/>
    </xf>
    <xf numFmtId="0" fontId="118" fillId="0" borderId="53" xfId="20" applyFont="1" applyBorder="1" applyAlignment="1">
      <alignment horizontal="center" vertical="center"/>
    </xf>
    <xf numFmtId="0" fontId="118" fillId="0" borderId="54" xfId="20" applyFont="1" applyBorder="1" applyAlignment="1">
      <alignment horizontal="center" vertical="center"/>
    </xf>
    <xf numFmtId="184" fontId="70" fillId="2" borderId="79" xfId="0" applyNumberFormat="1" applyFont="1" applyFill="1" applyBorder="1" applyAlignment="1">
      <alignment horizontal="center" vertical="center"/>
    </xf>
    <xf numFmtId="184" fontId="70" fillId="2" borderId="115" xfId="0" applyNumberFormat="1" applyFont="1" applyFill="1" applyBorder="1" applyAlignment="1">
      <alignment horizontal="center" vertical="center"/>
    </xf>
  </cellXfs>
  <cellStyles count="25">
    <cellStyle name="パーセント 2" xfId="16"/>
    <cellStyle name="桁区切り" xfId="6" builtinId="6"/>
    <cellStyle name="桁区切り 2" xfId="12"/>
    <cellStyle name="桁区切り 3" xfId="15"/>
    <cellStyle name="桁区切り 3 2" xfId="22"/>
    <cellStyle name="桁区切り 4" xfId="18"/>
    <cellStyle name="桁区切り 5" xfId="23"/>
    <cellStyle name="標準" xfId="0" builtinId="0"/>
    <cellStyle name="標準 10" xfId="1"/>
    <cellStyle name="標準 12" xfId="3"/>
    <cellStyle name="標準 13" xfId="2"/>
    <cellStyle name="標準 2" xfId="5"/>
    <cellStyle name="標準 2 2" xfId="7"/>
    <cellStyle name="標準 2 2 2" xfId="8"/>
    <cellStyle name="標準 2 2 3" xfId="13"/>
    <cellStyle name="標準 2 3" xfId="11"/>
    <cellStyle name="標準 2 4" xfId="24"/>
    <cellStyle name="標準 27" xfId="4"/>
    <cellStyle name="標準 3" xfId="9"/>
    <cellStyle name="標準 3 2" xfId="19"/>
    <cellStyle name="標準 3 2 2" xfId="21"/>
    <cellStyle name="標準 4" xfId="14"/>
    <cellStyle name="標準 5" xfId="17"/>
    <cellStyle name="標準 6" xfId="20"/>
    <cellStyle name="標準_賃金改善内訳表" xfId="10"/>
  </cellStyles>
  <dxfs count="3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34998626667073579"/>
        </patternFill>
      </fill>
    </dxf>
    <dxf>
      <font>
        <color theme="0"/>
      </font>
    </dxf>
    <dxf>
      <font>
        <color theme="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278865</xdr:colOff>
      <xdr:row>27</xdr:row>
      <xdr:rowOff>42585</xdr:rowOff>
    </xdr:from>
    <xdr:to>
      <xdr:col>11</xdr:col>
      <xdr:colOff>206565</xdr:colOff>
      <xdr:row>28</xdr:row>
      <xdr:rowOff>190500</xdr:rowOff>
    </xdr:to>
    <xdr:sp macro="" textlink="">
      <xdr:nvSpPr>
        <xdr:cNvPr id="2" name="下矢印 1"/>
        <xdr:cNvSpPr/>
      </xdr:nvSpPr>
      <xdr:spPr>
        <a:xfrm>
          <a:off x="5527140" y="6576735"/>
          <a:ext cx="470625" cy="24316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164084</xdr:colOff>
      <xdr:row>41</xdr:row>
      <xdr:rowOff>206748</xdr:rowOff>
    </xdr:from>
    <xdr:to>
      <xdr:col>5</xdr:col>
      <xdr:colOff>88422</xdr:colOff>
      <xdr:row>43</xdr:row>
      <xdr:rowOff>799</xdr:rowOff>
    </xdr:to>
    <xdr:sp macro="" textlink="">
      <xdr:nvSpPr>
        <xdr:cNvPr id="3" name="下矢印 2"/>
        <xdr:cNvSpPr/>
      </xdr:nvSpPr>
      <xdr:spPr>
        <a:xfrm>
          <a:off x="2173859" y="9579348"/>
          <a:ext cx="448213" cy="232201"/>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157843</xdr:colOff>
      <xdr:row>41</xdr:row>
      <xdr:rowOff>65312</xdr:rowOff>
    </xdr:from>
    <xdr:to>
      <xdr:col>16</xdr:col>
      <xdr:colOff>304799</xdr:colOff>
      <xdr:row>43</xdr:row>
      <xdr:rowOff>133349</xdr:rowOff>
    </xdr:to>
    <xdr:sp macro="" textlink="">
      <xdr:nvSpPr>
        <xdr:cNvPr id="4" name="テキスト ボックス 3"/>
        <xdr:cNvSpPr txBox="1"/>
      </xdr:nvSpPr>
      <xdr:spPr>
        <a:xfrm>
          <a:off x="2691493" y="9437912"/>
          <a:ext cx="6119131" cy="50618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上記算出結果を使用する場合は以下入力不要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20</xdr:col>
      <xdr:colOff>3534</xdr:colOff>
      <xdr:row>19</xdr:row>
      <xdr:rowOff>50366</xdr:rowOff>
    </xdr:from>
    <xdr:to>
      <xdr:col>30</xdr:col>
      <xdr:colOff>417934</xdr:colOff>
      <xdr:row>29</xdr:row>
      <xdr:rowOff>68037</xdr:rowOff>
    </xdr:to>
    <xdr:sp macro="" textlink="">
      <xdr:nvSpPr>
        <xdr:cNvPr id="5" name="上矢印吹き出し 4"/>
        <xdr:cNvSpPr/>
      </xdr:nvSpPr>
      <xdr:spPr>
        <a:xfrm>
          <a:off x="11338284" y="5270066"/>
          <a:ext cx="8301100" cy="1617871"/>
        </a:xfrm>
        <a:prstGeom prst="upArrowCallout">
          <a:avLst>
            <a:gd name="adj1" fmla="val 13416"/>
            <a:gd name="adj2" fmla="val 21092"/>
            <a:gd name="adj3" fmla="val 11310"/>
            <a:gd name="adj4" fmla="val 83452"/>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solidFill>
                <a:srgbClr val="FF0000"/>
              </a:solidFill>
            </a:rPr>
            <a:t>処遇改善等加算</a:t>
          </a:r>
          <a:r>
            <a:rPr kumimoji="1" lang="en-US" altLang="ja-JP" sz="1600">
              <a:solidFill>
                <a:srgbClr val="FF0000"/>
              </a:solidFill>
            </a:rPr>
            <a:t>Ⅰ</a:t>
          </a:r>
          <a:r>
            <a:rPr kumimoji="1" lang="ja-JP" altLang="en-US" sz="1600">
              <a:solidFill>
                <a:srgbClr val="FF0000"/>
              </a:solidFill>
            </a:rPr>
            <a:t>賃金改善部分</a:t>
          </a:r>
          <a:r>
            <a:rPr kumimoji="1" lang="ja-JP" altLang="en-US" sz="1600"/>
            <a:t>の加算見込額計算に使用します。</a:t>
          </a:r>
          <a:endParaRPr kumimoji="1" lang="en-US" altLang="ja-JP" sz="1600"/>
        </a:p>
        <a:p>
          <a:pPr algn="l"/>
          <a:r>
            <a:rPr kumimoji="1" lang="ja-JP" altLang="en-US" sz="1600"/>
            <a:t>２・３号認定については、自動計算されたそれぞれの人数について、保育標準時間・保育短時間でそれぞれ振り分ける必要がありますので、右表に入力してください。</a:t>
          </a:r>
          <a:endParaRPr kumimoji="1" lang="en-US" altLang="ja-JP" sz="1600"/>
        </a:p>
        <a:p>
          <a:pPr algn="l"/>
          <a:r>
            <a:rPr kumimoji="1" lang="en-US" altLang="ja-JP" sz="1600"/>
            <a:t>※</a:t>
          </a:r>
          <a:r>
            <a:rPr kumimoji="1" lang="ja-JP" altLang="en-US" sz="1600"/>
            <a:t>加算見込額計算表等にリンクします。</a:t>
          </a:r>
          <a:endParaRPr kumimoji="1" lang="en-US" altLang="ja-JP" sz="1600"/>
        </a:p>
      </xdr:txBody>
    </xdr:sp>
    <xdr:clientData/>
  </xdr:twoCellAnchor>
  <xdr:twoCellAnchor>
    <xdr:from>
      <xdr:col>20</xdr:col>
      <xdr:colOff>5714</xdr:colOff>
      <xdr:row>46</xdr:row>
      <xdr:rowOff>61392</xdr:rowOff>
    </xdr:from>
    <xdr:to>
      <xdr:col>30</xdr:col>
      <xdr:colOff>427653</xdr:colOff>
      <xdr:row>54</xdr:row>
      <xdr:rowOff>87475</xdr:rowOff>
    </xdr:to>
    <xdr:sp macro="" textlink="">
      <xdr:nvSpPr>
        <xdr:cNvPr id="6" name="上矢印吹き出し 5"/>
        <xdr:cNvSpPr/>
      </xdr:nvSpPr>
      <xdr:spPr>
        <a:xfrm>
          <a:off x="11340464" y="10672242"/>
          <a:ext cx="8308639" cy="1559608"/>
        </a:xfrm>
        <a:prstGeom prst="upArrowCallout">
          <a:avLst>
            <a:gd name="adj1" fmla="val 13416"/>
            <a:gd name="adj2" fmla="val 21092"/>
            <a:gd name="adj3" fmla="val 11310"/>
            <a:gd name="adj4" fmla="val 83452"/>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600">
              <a:solidFill>
                <a:srgbClr val="FF0000"/>
              </a:solidFill>
            </a:rPr>
            <a:t>処遇改善等加算</a:t>
          </a:r>
          <a:r>
            <a:rPr kumimoji="1" lang="en-US" altLang="ja-JP" sz="1600">
              <a:solidFill>
                <a:srgbClr val="FF0000"/>
              </a:solidFill>
            </a:rPr>
            <a:t>Ⅱ</a:t>
          </a:r>
          <a:r>
            <a:rPr kumimoji="1" lang="ja-JP" altLang="en-US" sz="1600"/>
            <a:t>の人数Ａ・Ｂの算定に使用します。</a:t>
          </a:r>
          <a:endParaRPr kumimoji="1" lang="en-US" altLang="ja-JP" sz="1600"/>
        </a:p>
        <a:p>
          <a:pPr algn="l"/>
          <a:r>
            <a:rPr kumimoji="1" lang="ja-JP" altLang="en-US" sz="1600"/>
            <a:t>地域型保育事業（小規模Ａ及び事業所内保育所Ａの場合）は、年齢区分ごとの障害児数を右表に入力してください。</a:t>
          </a:r>
          <a:endParaRPr kumimoji="1" lang="en-US" altLang="ja-JP" sz="1600"/>
        </a:p>
        <a:p>
          <a:pPr algn="l"/>
          <a:r>
            <a:rPr kumimoji="1" lang="ja-JP" altLang="en-US" sz="1600"/>
            <a:t>「②処遇改善等加算</a:t>
          </a:r>
          <a:r>
            <a:rPr kumimoji="1" lang="en-US" altLang="ja-JP" sz="1600"/>
            <a:t>Ⅱ</a:t>
          </a:r>
          <a:r>
            <a:rPr kumimoji="1" lang="ja-JP" altLang="en-US" sz="1600"/>
            <a:t>対象人数計算表」の児童数入力欄にリンクしています。</a:t>
          </a:r>
        </a:p>
      </xdr:txBody>
    </xdr:sp>
    <xdr:clientData/>
  </xdr:twoCellAnchor>
  <xdr:twoCellAnchor>
    <xdr:from>
      <xdr:col>27</xdr:col>
      <xdr:colOff>184668</xdr:colOff>
      <xdr:row>12</xdr:row>
      <xdr:rowOff>213827</xdr:rowOff>
    </xdr:from>
    <xdr:to>
      <xdr:col>27</xdr:col>
      <xdr:colOff>612321</xdr:colOff>
      <xdr:row>16</xdr:row>
      <xdr:rowOff>213827</xdr:rowOff>
    </xdr:to>
    <xdr:sp macro="" textlink="">
      <xdr:nvSpPr>
        <xdr:cNvPr id="7" name="右矢印 6"/>
        <xdr:cNvSpPr/>
      </xdr:nvSpPr>
      <xdr:spPr>
        <a:xfrm>
          <a:off x="16320018" y="3900002"/>
          <a:ext cx="427653" cy="876300"/>
        </a:xfrm>
        <a:prstGeom prst="rightArrow">
          <a:avLst/>
        </a:prstGeom>
        <a:solidFill>
          <a:schemeClr val="tx2">
            <a:lumMod val="40000"/>
            <a:lumOff val="60000"/>
          </a:schemeClr>
        </a:solidFill>
        <a:ln>
          <a:solidFill>
            <a:schemeClr val="accent6">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301301</xdr:colOff>
      <xdr:row>7</xdr:row>
      <xdr:rowOff>0</xdr:rowOff>
    </xdr:from>
    <xdr:to>
      <xdr:col>31</xdr:col>
      <xdr:colOff>145791</xdr:colOff>
      <xdr:row>19</xdr:row>
      <xdr:rowOff>9718</xdr:rowOff>
    </xdr:to>
    <xdr:sp macro="" textlink="">
      <xdr:nvSpPr>
        <xdr:cNvPr id="8" name="角丸四角形 7"/>
        <xdr:cNvSpPr/>
      </xdr:nvSpPr>
      <xdr:spPr>
        <a:xfrm>
          <a:off x="10950251" y="2495550"/>
          <a:ext cx="9102790" cy="2733868"/>
        </a:xfrm>
        <a:prstGeom prst="roundRect">
          <a:avLst>
            <a:gd name="adj" fmla="val 2887"/>
          </a:avLst>
        </a:prstGeom>
        <a:noFill/>
        <a:ln w="57150" cmpd="thickThi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340178</xdr:colOff>
      <xdr:row>35</xdr:row>
      <xdr:rowOff>19439</xdr:rowOff>
    </xdr:from>
    <xdr:to>
      <xdr:col>31</xdr:col>
      <xdr:colOff>106913</xdr:colOff>
      <xdr:row>46</xdr:row>
      <xdr:rowOff>9719</xdr:rowOff>
    </xdr:to>
    <xdr:sp macro="" textlink="">
      <xdr:nvSpPr>
        <xdr:cNvPr id="9" name="角丸四角形 8"/>
        <xdr:cNvSpPr/>
      </xdr:nvSpPr>
      <xdr:spPr>
        <a:xfrm>
          <a:off x="10989128" y="8296664"/>
          <a:ext cx="9025035" cy="2323905"/>
        </a:xfrm>
        <a:prstGeom prst="roundRect">
          <a:avLst>
            <a:gd name="adj" fmla="val 2887"/>
          </a:avLst>
        </a:prstGeom>
        <a:noFill/>
        <a:ln w="57150" cmpd="thickThi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379057</xdr:colOff>
      <xdr:row>2</xdr:row>
      <xdr:rowOff>145792</xdr:rowOff>
    </xdr:from>
    <xdr:to>
      <xdr:col>18</xdr:col>
      <xdr:colOff>709517</xdr:colOff>
      <xdr:row>57</xdr:row>
      <xdr:rowOff>330460</xdr:rowOff>
    </xdr:to>
    <xdr:cxnSp macro="">
      <xdr:nvCxnSpPr>
        <xdr:cNvPr id="10" name="カギ線コネクタ 9"/>
        <xdr:cNvCxnSpPr/>
      </xdr:nvCxnSpPr>
      <xdr:spPr>
        <a:xfrm rot="5400000" flipH="1" flipV="1">
          <a:off x="4266715" y="6697534"/>
          <a:ext cx="12252843" cy="330460"/>
        </a:xfrm>
        <a:prstGeom prst="bentConnector3">
          <a:avLst>
            <a:gd name="adj1" fmla="val 100044"/>
          </a:avLst>
        </a:prstGeom>
        <a:ln w="762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145790</xdr:colOff>
      <xdr:row>57</xdr:row>
      <xdr:rowOff>301302</xdr:rowOff>
    </xdr:from>
    <xdr:to>
      <xdr:col>18</xdr:col>
      <xdr:colOff>388775</xdr:colOff>
      <xdr:row>57</xdr:row>
      <xdr:rowOff>301303</xdr:rowOff>
    </xdr:to>
    <xdr:cxnSp macro="">
      <xdr:nvCxnSpPr>
        <xdr:cNvPr id="11" name="直線コネクタ 10"/>
        <xdr:cNvCxnSpPr/>
      </xdr:nvCxnSpPr>
      <xdr:spPr>
        <a:xfrm>
          <a:off x="9994640" y="12960027"/>
          <a:ext cx="242985" cy="1"/>
        </a:xfrm>
        <a:prstGeom prst="line">
          <a:avLst/>
        </a:prstGeom>
        <a:ln w="571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174950</xdr:colOff>
      <xdr:row>40</xdr:row>
      <xdr:rowOff>0</xdr:rowOff>
    </xdr:from>
    <xdr:to>
      <xdr:col>25</xdr:col>
      <xdr:colOff>602603</xdr:colOff>
      <xdr:row>44</xdr:row>
      <xdr:rowOff>9719</xdr:rowOff>
    </xdr:to>
    <xdr:sp macro="" textlink="">
      <xdr:nvSpPr>
        <xdr:cNvPr id="12" name="右矢印 11"/>
        <xdr:cNvSpPr/>
      </xdr:nvSpPr>
      <xdr:spPr>
        <a:xfrm>
          <a:off x="14938700" y="9153525"/>
          <a:ext cx="427653" cy="876494"/>
        </a:xfrm>
        <a:prstGeom prst="rightArrow">
          <a:avLst/>
        </a:prstGeom>
        <a:solidFill>
          <a:schemeClr val="tx2">
            <a:lumMod val="40000"/>
            <a:lumOff val="60000"/>
          </a:schemeClr>
        </a:solidFill>
        <a:ln>
          <a:solidFill>
            <a:schemeClr val="accent6">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556656</xdr:colOff>
      <xdr:row>3</xdr:row>
      <xdr:rowOff>272143</xdr:rowOff>
    </xdr:from>
    <xdr:to>
      <xdr:col>6</xdr:col>
      <xdr:colOff>101281</xdr:colOff>
      <xdr:row>5</xdr:row>
      <xdr:rowOff>290079</xdr:rowOff>
    </xdr:to>
    <xdr:sp macro="" textlink="">
      <xdr:nvSpPr>
        <xdr:cNvPr id="13" name="楕円 12"/>
        <xdr:cNvSpPr/>
      </xdr:nvSpPr>
      <xdr:spPr>
        <a:xfrm>
          <a:off x="1335974" y="1261753"/>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4</xdr:row>
      <xdr:rowOff>0</xdr:rowOff>
    </xdr:from>
    <xdr:to>
      <xdr:col>8</xdr:col>
      <xdr:colOff>166688</xdr:colOff>
      <xdr:row>7</xdr:row>
      <xdr:rowOff>166687</xdr:rowOff>
    </xdr:to>
    <xdr:sp macro="" textlink="">
      <xdr:nvSpPr>
        <xdr:cNvPr id="2" name="楕円 1"/>
        <xdr:cNvSpPr/>
      </xdr:nvSpPr>
      <xdr:spPr>
        <a:xfrm>
          <a:off x="416719" y="678656"/>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twoCellAnchor>
    <xdr:from>
      <xdr:col>18</xdr:col>
      <xdr:colOff>107157</xdr:colOff>
      <xdr:row>28</xdr:row>
      <xdr:rowOff>190500</xdr:rowOff>
    </xdr:from>
    <xdr:to>
      <xdr:col>30</xdr:col>
      <xdr:colOff>185738</xdr:colOff>
      <xdr:row>30</xdr:row>
      <xdr:rowOff>76200</xdr:rowOff>
    </xdr:to>
    <xdr:sp macro="" textlink="">
      <xdr:nvSpPr>
        <xdr:cNvPr id="3" name="角丸四角形吹き出し 2"/>
        <xdr:cNvSpPr/>
      </xdr:nvSpPr>
      <xdr:spPr>
        <a:xfrm>
          <a:off x="4822032" y="9620250"/>
          <a:ext cx="3400425" cy="219075"/>
        </a:xfrm>
        <a:prstGeom prst="wedgeRoundRectCallout">
          <a:avLst>
            <a:gd name="adj1" fmla="val 26611"/>
            <a:gd name="adj2" fmla="val -4051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lIns="0" tIns="0" rIns="0" bIns="0" rtlCol="0" anchor="ctr"/>
        <a:lstStyle/>
        <a:p>
          <a:pPr algn="ctr"/>
          <a:r>
            <a:rPr kumimoji="1" lang="ja-JP" altLang="en-US" sz="1050" b="1"/>
            <a:t>⑨は新規事由有の場合のみ入力</a:t>
          </a:r>
        </a:p>
      </xdr:txBody>
    </xdr:sp>
    <xdr:clientData/>
  </xdr:twoCellAnchor>
  <xdr:twoCellAnchor>
    <xdr:from>
      <xdr:col>15</xdr:col>
      <xdr:colOff>166687</xdr:colOff>
      <xdr:row>27</xdr:row>
      <xdr:rowOff>202406</xdr:rowOff>
    </xdr:from>
    <xdr:to>
      <xdr:col>27</xdr:col>
      <xdr:colOff>138112</xdr:colOff>
      <xdr:row>27</xdr:row>
      <xdr:rowOff>421481</xdr:rowOff>
    </xdr:to>
    <xdr:sp macro="" textlink="">
      <xdr:nvSpPr>
        <xdr:cNvPr id="4" name="角丸四角形吹き出し 3"/>
        <xdr:cNvSpPr/>
      </xdr:nvSpPr>
      <xdr:spPr>
        <a:xfrm>
          <a:off x="4024312" y="8751094"/>
          <a:ext cx="3400425" cy="219075"/>
        </a:xfrm>
        <a:prstGeom prst="wedgeRoundRectCallout">
          <a:avLst>
            <a:gd name="adj1" fmla="val 26611"/>
            <a:gd name="adj2" fmla="val -4051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lIns="0" tIns="0" rIns="0" bIns="0" rtlCol="0" anchor="ctr"/>
        <a:lstStyle/>
        <a:p>
          <a:pPr algn="ctr"/>
          <a:r>
            <a:rPr kumimoji="1" lang="ja-JP" altLang="en-US" sz="1050" b="1"/>
            <a:t>必要に応じ入力</a:t>
          </a:r>
        </a:p>
      </xdr:txBody>
    </xdr:sp>
    <xdr:clientData/>
  </xdr:twoCellAnchor>
</xdr:wsDr>
</file>

<file path=xl/drawings/drawing11.xml><?xml version="1.0" encoding="utf-8"?>
<xdr:wsDr xmlns:xdr="http://schemas.openxmlformats.org/drawingml/2006/spreadsheetDrawing" xmlns:a="http://schemas.openxmlformats.org/drawingml/2006/main">
  <xdr:oneCellAnchor>
    <xdr:from>
      <xdr:col>33</xdr:col>
      <xdr:colOff>302559</xdr:colOff>
      <xdr:row>24</xdr:row>
      <xdr:rowOff>0</xdr:rowOff>
    </xdr:from>
    <xdr:ext cx="184731" cy="264560"/>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22248159" y="3257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33</xdr:col>
      <xdr:colOff>302559</xdr:colOff>
      <xdr:row>24</xdr:row>
      <xdr:rowOff>0</xdr:rowOff>
    </xdr:from>
    <xdr:ext cx="184731" cy="264560"/>
    <xdr:sp macro="" textlink="">
      <xdr:nvSpPr>
        <xdr:cNvPr id="4" name="テキスト ボックス 3">
          <a:extLst>
            <a:ext uri="{FF2B5EF4-FFF2-40B4-BE49-F238E27FC236}">
              <a16:creationId xmlns:a16="http://schemas.microsoft.com/office/drawing/2014/main" id="{00000000-0008-0000-0B00-000002000000}"/>
            </a:ext>
          </a:extLst>
        </xdr:cNvPr>
        <xdr:cNvSpPr txBox="1"/>
      </xdr:nvSpPr>
      <xdr:spPr>
        <a:xfrm>
          <a:off x="8179734" y="787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10</xdr:col>
      <xdr:colOff>168089</xdr:colOff>
      <xdr:row>0</xdr:row>
      <xdr:rowOff>100853</xdr:rowOff>
    </xdr:from>
    <xdr:to>
      <xdr:col>18</xdr:col>
      <xdr:colOff>119764</xdr:colOff>
      <xdr:row>3</xdr:row>
      <xdr:rowOff>170890</xdr:rowOff>
    </xdr:to>
    <xdr:sp macro="" textlink="">
      <xdr:nvSpPr>
        <xdr:cNvPr id="5" name="楕円 4"/>
        <xdr:cNvSpPr/>
      </xdr:nvSpPr>
      <xdr:spPr>
        <a:xfrm>
          <a:off x="4179795" y="100853"/>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twoCellAnchor>
    <xdr:from>
      <xdr:col>1</xdr:col>
      <xdr:colOff>1019735</xdr:colOff>
      <xdr:row>5</xdr:row>
      <xdr:rowOff>302558</xdr:rowOff>
    </xdr:from>
    <xdr:to>
      <xdr:col>22</xdr:col>
      <xdr:colOff>172571</xdr:colOff>
      <xdr:row>10</xdr:row>
      <xdr:rowOff>123263</xdr:rowOff>
    </xdr:to>
    <xdr:sp macro="" textlink="">
      <xdr:nvSpPr>
        <xdr:cNvPr id="6" name="角丸四角形 5"/>
        <xdr:cNvSpPr/>
      </xdr:nvSpPr>
      <xdr:spPr>
        <a:xfrm>
          <a:off x="1445559" y="1669676"/>
          <a:ext cx="5685865" cy="153520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・最低でも副主任保育士への</a:t>
          </a:r>
          <a:r>
            <a:rPr kumimoji="1" lang="en-US" altLang="ja-JP" sz="1400" b="1"/>
            <a:t>40,000</a:t>
          </a:r>
          <a:r>
            <a:rPr kumimoji="1" lang="ja-JP" altLang="en-US" sz="1400" b="1"/>
            <a:t>円の賃金改善が必要です。</a:t>
          </a:r>
          <a:endParaRPr kumimoji="1" lang="en-US" altLang="ja-JP" sz="1400" b="1"/>
        </a:p>
        <a:p>
          <a:pPr algn="l"/>
          <a:r>
            <a:rPr kumimoji="1" lang="ja-JP" altLang="en-US" sz="1400" b="1"/>
            <a:t>・主幹保育教諭は副主幹保育教諭との給与バランスを取る必要があるときに、</a:t>
          </a:r>
          <a:r>
            <a:rPr kumimoji="1" lang="en-US" altLang="ja-JP" sz="1400" b="1"/>
            <a:t>39,999</a:t>
          </a:r>
          <a:r>
            <a:rPr kumimoji="1" lang="ja-JP" altLang="en-US" sz="1400" b="1"/>
            <a:t>円を上限とした配分が可能です。</a:t>
          </a:r>
        </a:p>
      </xdr:txBody>
    </xdr:sp>
    <xdr:clientData/>
  </xdr:twoCellAnchor>
  <xdr:twoCellAnchor>
    <xdr:from>
      <xdr:col>3</xdr:col>
      <xdr:colOff>89647</xdr:colOff>
      <xdr:row>27</xdr:row>
      <xdr:rowOff>44823</xdr:rowOff>
    </xdr:from>
    <xdr:to>
      <xdr:col>19</xdr:col>
      <xdr:colOff>257736</xdr:colOff>
      <xdr:row>31</xdr:row>
      <xdr:rowOff>190499</xdr:rowOff>
    </xdr:to>
    <xdr:sp macro="" textlink="">
      <xdr:nvSpPr>
        <xdr:cNvPr id="7" name="角丸四角形 6"/>
        <xdr:cNvSpPr/>
      </xdr:nvSpPr>
      <xdr:spPr>
        <a:xfrm>
          <a:off x="2274794" y="8740588"/>
          <a:ext cx="4123766" cy="153520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b="1"/>
            <a:t>・人数</a:t>
          </a:r>
          <a:r>
            <a:rPr kumimoji="1" lang="en-US" altLang="ja-JP" sz="1400" b="1"/>
            <a:t>B</a:t>
          </a:r>
          <a:r>
            <a:rPr kumimoji="1" lang="ja-JP" altLang="en-US" sz="1400" b="1"/>
            <a:t>以上の配分が必要です</a:t>
          </a:r>
          <a:endParaRPr kumimoji="1" lang="en-US" altLang="ja-JP" sz="1400" b="1"/>
        </a:p>
        <a:p>
          <a:pPr algn="l"/>
          <a:r>
            <a:rPr kumimoji="1" lang="ja-JP" altLang="en-US" sz="1400" b="1"/>
            <a:t>・上限は副主任保育士等グループの最低額未満になるよう配分してください。</a:t>
          </a:r>
          <a:endParaRPr kumimoji="1" lang="en-US" altLang="ja-JP" sz="1400" b="1"/>
        </a:p>
        <a:p>
          <a:pPr algn="l"/>
          <a:r>
            <a:rPr kumimoji="1" lang="ja-JP" altLang="en-US" sz="1400" b="1"/>
            <a:t>・下限は</a:t>
          </a:r>
          <a:r>
            <a:rPr kumimoji="1" lang="en-US" altLang="ja-JP" sz="1400" b="1"/>
            <a:t>5,000</a:t>
          </a:r>
          <a:r>
            <a:rPr kumimoji="1" lang="ja-JP" altLang="en-US" sz="1400" b="1"/>
            <a:t>円です。</a:t>
          </a:r>
        </a:p>
      </xdr:txBody>
    </xdr:sp>
    <xdr:clientData/>
  </xdr:twoCellAnchor>
  <xdr:twoCellAnchor>
    <xdr:from>
      <xdr:col>28</xdr:col>
      <xdr:colOff>56031</xdr:colOff>
      <xdr:row>24</xdr:row>
      <xdr:rowOff>22412</xdr:rowOff>
    </xdr:from>
    <xdr:to>
      <xdr:col>36</xdr:col>
      <xdr:colOff>7706</xdr:colOff>
      <xdr:row>26</xdr:row>
      <xdr:rowOff>14008</xdr:rowOff>
    </xdr:to>
    <xdr:sp macro="" textlink="">
      <xdr:nvSpPr>
        <xdr:cNvPr id="8" name="楕円 7"/>
        <xdr:cNvSpPr/>
      </xdr:nvSpPr>
      <xdr:spPr>
        <a:xfrm>
          <a:off x="8505266" y="7653618"/>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1</xdr:row>
      <xdr:rowOff>0</xdr:rowOff>
    </xdr:from>
    <xdr:to>
      <xdr:col>2</xdr:col>
      <xdr:colOff>554302</xdr:colOff>
      <xdr:row>4</xdr:row>
      <xdr:rowOff>111125</xdr:rowOff>
    </xdr:to>
    <xdr:sp macro="" textlink="">
      <xdr:nvSpPr>
        <xdr:cNvPr id="2" name="楕円 1"/>
        <xdr:cNvSpPr/>
      </xdr:nvSpPr>
      <xdr:spPr>
        <a:xfrm>
          <a:off x="0" y="232833"/>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33</xdr:col>
      <xdr:colOff>302559</xdr:colOff>
      <xdr:row>24</xdr:row>
      <xdr:rowOff>0</xdr:rowOff>
    </xdr:from>
    <xdr:ext cx="184731" cy="264560"/>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8779809" y="7477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21</xdr:col>
      <xdr:colOff>40820</xdr:colOff>
      <xdr:row>19</xdr:row>
      <xdr:rowOff>27213</xdr:rowOff>
    </xdr:from>
    <xdr:to>
      <xdr:col>38</xdr:col>
      <xdr:colOff>204106</xdr:colOff>
      <xdr:row>27</xdr:row>
      <xdr:rowOff>231320</xdr:rowOff>
    </xdr:to>
    <xdr:sp macro="" textlink="">
      <xdr:nvSpPr>
        <xdr:cNvPr id="2" name="角丸四角形 1"/>
        <xdr:cNvSpPr/>
      </xdr:nvSpPr>
      <xdr:spPr>
        <a:xfrm>
          <a:off x="4841420" y="4408713"/>
          <a:ext cx="3992336" cy="2890157"/>
        </a:xfrm>
        <a:prstGeom prst="roundRect">
          <a:avLst>
            <a:gd name="adj" fmla="val 671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3600"/>
            <a:t>入力不要</a:t>
          </a:r>
        </a:p>
      </xdr:txBody>
    </xdr:sp>
    <xdr:clientData/>
  </xdr:twoCellAnchor>
  <xdr:twoCellAnchor editAs="oneCell">
    <xdr:from>
      <xdr:col>43</xdr:col>
      <xdr:colOff>517071</xdr:colOff>
      <xdr:row>0</xdr:row>
      <xdr:rowOff>0</xdr:rowOff>
    </xdr:from>
    <xdr:to>
      <xdr:col>51</xdr:col>
      <xdr:colOff>139643</xdr:colOff>
      <xdr:row>26</xdr:row>
      <xdr:rowOff>79776</xdr:rowOff>
    </xdr:to>
    <xdr:pic>
      <xdr:nvPicPr>
        <xdr:cNvPr id="3" name="図 2"/>
        <xdr:cNvPicPr>
          <a:picLocks noChangeAspect="1"/>
        </xdr:cNvPicPr>
      </xdr:nvPicPr>
      <xdr:blipFill>
        <a:blip xmlns:r="http://schemas.openxmlformats.org/officeDocument/2006/relationships" r:embed="rId1"/>
        <a:stretch>
          <a:fillRect/>
        </a:stretch>
      </xdr:blipFill>
      <xdr:spPr>
        <a:xfrm>
          <a:off x="11661321" y="0"/>
          <a:ext cx="5108972" cy="6518676"/>
        </a:xfrm>
        <a:prstGeom prst="rect">
          <a:avLst/>
        </a:prstGeom>
      </xdr:spPr>
    </xdr:pic>
    <xdr:clientData/>
  </xdr:twoCellAnchor>
  <xdr:twoCellAnchor>
    <xdr:from>
      <xdr:col>47</xdr:col>
      <xdr:colOff>653144</xdr:colOff>
      <xdr:row>26</xdr:row>
      <xdr:rowOff>217714</xdr:rowOff>
    </xdr:from>
    <xdr:to>
      <xdr:col>49</xdr:col>
      <xdr:colOff>206829</xdr:colOff>
      <xdr:row>27</xdr:row>
      <xdr:rowOff>204434</xdr:rowOff>
    </xdr:to>
    <xdr:sp macro="" textlink="">
      <xdr:nvSpPr>
        <xdr:cNvPr id="4" name="線吹き出し 2 (枠付き) 3"/>
        <xdr:cNvSpPr/>
      </xdr:nvSpPr>
      <xdr:spPr>
        <a:xfrm>
          <a:off x="14540594" y="6656614"/>
          <a:ext cx="925285" cy="615370"/>
        </a:xfrm>
        <a:prstGeom prst="borderCallout2">
          <a:avLst>
            <a:gd name="adj1" fmla="val 982"/>
            <a:gd name="adj2" fmla="val 13988"/>
            <a:gd name="adj3" fmla="val -63428"/>
            <a:gd name="adj4" fmla="val -10715"/>
            <a:gd name="adj5" fmla="val -67404"/>
            <a:gd name="adj6" fmla="val -64524"/>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FF0000"/>
              </a:solidFill>
            </a:rPr>
            <a:t>コレです</a:t>
          </a:r>
        </a:p>
      </xdr:txBody>
    </xdr:sp>
    <xdr:clientData/>
  </xdr:twoCellAnchor>
  <xdr:twoCellAnchor>
    <xdr:from>
      <xdr:col>3</xdr:col>
      <xdr:colOff>0</xdr:colOff>
      <xdr:row>4</xdr:row>
      <xdr:rowOff>0</xdr:rowOff>
    </xdr:from>
    <xdr:to>
      <xdr:col>10</xdr:col>
      <xdr:colOff>226219</xdr:colOff>
      <xdr:row>7</xdr:row>
      <xdr:rowOff>142875</xdr:rowOff>
    </xdr:to>
    <xdr:sp macro="" textlink="">
      <xdr:nvSpPr>
        <xdr:cNvPr id="5" name="楕円 4"/>
        <xdr:cNvSpPr/>
      </xdr:nvSpPr>
      <xdr:spPr>
        <a:xfrm>
          <a:off x="693964" y="925286"/>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0</xdr:colOff>
      <xdr:row>1</xdr:row>
      <xdr:rowOff>0</xdr:rowOff>
    </xdr:from>
    <xdr:to>
      <xdr:col>7</xdr:col>
      <xdr:colOff>696867</xdr:colOff>
      <xdr:row>3</xdr:row>
      <xdr:rowOff>109258</xdr:rowOff>
    </xdr:to>
    <xdr:sp macro="" textlink="">
      <xdr:nvSpPr>
        <xdr:cNvPr id="2" name="楕円 1"/>
        <xdr:cNvSpPr/>
      </xdr:nvSpPr>
      <xdr:spPr>
        <a:xfrm>
          <a:off x="3711949" y="308162"/>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2</xdr:row>
      <xdr:rowOff>0</xdr:rowOff>
    </xdr:from>
    <xdr:to>
      <xdr:col>2</xdr:col>
      <xdr:colOff>1054894</xdr:colOff>
      <xdr:row>5</xdr:row>
      <xdr:rowOff>123825</xdr:rowOff>
    </xdr:to>
    <xdr:sp macro="" textlink="">
      <xdr:nvSpPr>
        <xdr:cNvPr id="2" name="楕円 1"/>
        <xdr:cNvSpPr/>
      </xdr:nvSpPr>
      <xdr:spPr>
        <a:xfrm>
          <a:off x="0" y="457200"/>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1631156</xdr:colOff>
      <xdr:row>5</xdr:row>
      <xdr:rowOff>71438</xdr:rowOff>
    </xdr:from>
    <xdr:to>
      <xdr:col>7</xdr:col>
      <xdr:colOff>1012031</xdr:colOff>
      <xdr:row>6</xdr:row>
      <xdr:rowOff>226219</xdr:rowOff>
    </xdr:to>
    <xdr:sp macro="" textlink="">
      <xdr:nvSpPr>
        <xdr:cNvPr id="2" name="角丸四角形 1"/>
        <xdr:cNvSpPr/>
      </xdr:nvSpPr>
      <xdr:spPr>
        <a:xfrm>
          <a:off x="3321844" y="1785938"/>
          <a:ext cx="3095625" cy="404812"/>
        </a:xfrm>
        <a:prstGeom prst="roundRect">
          <a:avLst/>
        </a:prstGeom>
        <a:solidFill>
          <a:srgbClr val="FFC0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オレンジ部分を選択</a:t>
          </a:r>
        </a:p>
      </xdr:txBody>
    </xdr:sp>
    <xdr:clientData/>
  </xdr:twoCellAnchor>
  <xdr:twoCellAnchor>
    <xdr:from>
      <xdr:col>5</xdr:col>
      <xdr:colOff>95250</xdr:colOff>
      <xdr:row>0</xdr:row>
      <xdr:rowOff>83344</xdr:rowOff>
    </xdr:from>
    <xdr:to>
      <xdr:col>7</xdr:col>
      <xdr:colOff>976312</xdr:colOff>
      <xdr:row>2</xdr:row>
      <xdr:rowOff>95250</xdr:rowOff>
    </xdr:to>
    <xdr:sp macro="" textlink="">
      <xdr:nvSpPr>
        <xdr:cNvPr id="3" name="楕円 2"/>
        <xdr:cNvSpPr/>
      </xdr:nvSpPr>
      <xdr:spPr>
        <a:xfrm>
          <a:off x="4536281" y="83344"/>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6</xdr:row>
      <xdr:rowOff>0</xdr:rowOff>
    </xdr:from>
    <xdr:to>
      <xdr:col>12</xdr:col>
      <xdr:colOff>52528</xdr:colOff>
      <xdr:row>9</xdr:row>
      <xdr:rowOff>137272</xdr:rowOff>
    </xdr:to>
    <xdr:sp macro="" textlink="">
      <xdr:nvSpPr>
        <xdr:cNvPr id="2" name="楕円 1"/>
        <xdr:cNvSpPr/>
      </xdr:nvSpPr>
      <xdr:spPr>
        <a:xfrm>
          <a:off x="795618" y="1243853"/>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19050</xdr:colOff>
      <xdr:row>7</xdr:row>
      <xdr:rowOff>0</xdr:rowOff>
    </xdr:from>
    <xdr:to>
      <xdr:col>15</xdr:col>
      <xdr:colOff>209550</xdr:colOff>
      <xdr:row>7</xdr:row>
      <xdr:rowOff>371475</xdr:rowOff>
    </xdr:to>
    <xdr:sp macro="" textlink="">
      <xdr:nvSpPr>
        <xdr:cNvPr id="4" name="左中かっこ 3"/>
        <xdr:cNvSpPr/>
      </xdr:nvSpPr>
      <xdr:spPr>
        <a:xfrm>
          <a:off x="6391275" y="1657350"/>
          <a:ext cx="190500" cy="37147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47625</xdr:colOff>
      <xdr:row>33</xdr:row>
      <xdr:rowOff>219075</xdr:rowOff>
    </xdr:from>
    <xdr:to>
      <xdr:col>45</xdr:col>
      <xdr:colOff>104775</xdr:colOff>
      <xdr:row>37</xdr:row>
      <xdr:rowOff>66675</xdr:rowOff>
    </xdr:to>
    <xdr:sp macro="" textlink="">
      <xdr:nvSpPr>
        <xdr:cNvPr id="2" name="角丸四角形吹き出し 1"/>
        <xdr:cNvSpPr/>
      </xdr:nvSpPr>
      <xdr:spPr>
        <a:xfrm>
          <a:off x="8201025" y="8896350"/>
          <a:ext cx="3152775" cy="838200"/>
        </a:xfrm>
        <a:prstGeom prst="wedgeRoundRectCallout">
          <a:avLst>
            <a:gd name="adj1" fmla="val -62254"/>
            <a:gd name="adj2" fmla="val -202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t>障がい児保育加算は、対象児童がいたとしても、職員配置をできない場合は加算取得不可です。</a:t>
          </a:r>
        </a:p>
      </xdr:txBody>
    </xdr:sp>
    <xdr:clientData/>
  </xdr:twoCellAnchor>
  <xdr:twoCellAnchor>
    <xdr:from>
      <xdr:col>31</xdr:col>
      <xdr:colOff>1</xdr:colOff>
      <xdr:row>4</xdr:row>
      <xdr:rowOff>0</xdr:rowOff>
    </xdr:from>
    <xdr:to>
      <xdr:col>51</xdr:col>
      <xdr:colOff>124733</xdr:colOff>
      <xdr:row>22</xdr:row>
      <xdr:rowOff>192768</xdr:rowOff>
    </xdr:to>
    <xdr:sp macro="" textlink="">
      <xdr:nvSpPr>
        <xdr:cNvPr id="5" name="角丸四角形 4"/>
        <xdr:cNvSpPr/>
      </xdr:nvSpPr>
      <xdr:spPr>
        <a:xfrm>
          <a:off x="8016876" y="929821"/>
          <a:ext cx="4887232" cy="5408840"/>
        </a:xfrm>
        <a:prstGeom prst="roundRect">
          <a:avLst>
            <a:gd name="adj" fmla="val 543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b="1" u="sng"/>
            <a:t>入力方法</a:t>
          </a:r>
          <a:endParaRPr kumimoji="1" lang="en-US" altLang="ja-JP" sz="1800" b="1" u="sng"/>
        </a:p>
        <a:p>
          <a:pPr algn="l"/>
          <a:endParaRPr kumimoji="1" lang="en-US" altLang="ja-JP" sz="1400"/>
        </a:p>
        <a:p>
          <a:pPr algn="l"/>
          <a:r>
            <a:rPr kumimoji="1" lang="ja-JP" altLang="en-US" sz="1400"/>
            <a:t>（１）は平均年齢別児童数計算表及び処遇</a:t>
          </a:r>
          <a:r>
            <a:rPr kumimoji="1" lang="en-US" altLang="ja-JP" sz="1400"/>
            <a:t>Ⅱ</a:t>
          </a:r>
          <a:r>
            <a:rPr kumimoji="1" lang="ja-JP" altLang="en-US" sz="1400"/>
            <a:t>人数計算表の入力内容とリンクしています</a:t>
          </a:r>
          <a:r>
            <a:rPr kumimoji="1" lang="ja-JP" altLang="ja-JP" sz="1400">
              <a:solidFill>
                <a:schemeClr val="dk1"/>
              </a:solidFill>
              <a:effectLst/>
              <a:latin typeface="+mn-lt"/>
              <a:ea typeface="+mn-ea"/>
              <a:cs typeface="+mn-cs"/>
            </a:rPr>
            <a:t>のでご確認ください。</a:t>
          </a:r>
          <a:r>
            <a:rPr kumimoji="1" lang="ja-JP" altLang="en-US" sz="1400"/>
            <a:t>入力が必要な箇所は桃色セルとなっておりますのでその箇所はご入力ください。</a:t>
          </a:r>
          <a:endParaRPr kumimoji="1" lang="en-US" altLang="ja-JP" sz="1400"/>
        </a:p>
        <a:p>
          <a:pPr algn="l"/>
          <a:endParaRPr kumimoji="1" lang="en-US" altLang="ja-JP" sz="14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t>（２）は、</a:t>
          </a:r>
          <a:r>
            <a:rPr kumimoji="1" lang="ja-JP" altLang="ja-JP" sz="1400">
              <a:solidFill>
                <a:schemeClr val="dk1"/>
              </a:solidFill>
              <a:effectLst/>
              <a:latin typeface="+mn-lt"/>
              <a:ea typeface="+mn-ea"/>
              <a:cs typeface="+mn-cs"/>
            </a:rPr>
            <a:t>平均年齢別児童数計算表の入力内容とリンクしていますのでご確認ください。</a:t>
          </a:r>
          <a:endParaRPr lang="ja-JP" altLang="ja-JP" sz="1400">
            <a:effectLst/>
          </a:endParaRPr>
        </a:p>
        <a:p>
          <a:pPr algn="l"/>
          <a:endParaRPr kumimoji="1" lang="en-US" altLang="ja-JP" sz="1400"/>
        </a:p>
        <a:p>
          <a:pPr algn="l"/>
          <a:endParaRPr kumimoji="1" lang="en-US" altLang="ja-JP" sz="1400"/>
        </a:p>
        <a:p>
          <a:pPr algn="l"/>
          <a:r>
            <a:rPr kumimoji="1" lang="ja-JP" altLang="en-US" sz="1400"/>
            <a:t>（３）の①から⑯の加算については、取得する加算項目のみ、グレイアウトが解除されます。取得する加算の処遇</a:t>
          </a:r>
          <a:r>
            <a:rPr kumimoji="1" lang="en-US" altLang="ja-JP" sz="1400"/>
            <a:t>Ⅰ</a:t>
          </a:r>
          <a:r>
            <a:rPr kumimoji="1" lang="ja-JP" altLang="en-US" sz="1400"/>
            <a:t>分の単価を入力してください。</a:t>
          </a:r>
          <a:endParaRPr kumimoji="1" lang="en-US" altLang="ja-JP" sz="1400"/>
        </a:p>
        <a:p>
          <a:pPr algn="l"/>
          <a:endParaRPr kumimoji="1" lang="en-US" altLang="ja-JP" sz="1400"/>
        </a:p>
        <a:p>
          <a:pPr algn="l"/>
          <a:r>
            <a:rPr kumimoji="1" lang="ja-JP" altLang="en-US" sz="1400"/>
            <a:t>Ｚ４４セルに、</a:t>
          </a:r>
          <a:r>
            <a:rPr kumimoji="1" lang="en-US" altLang="ja-JP" sz="1400"/>
            <a:t>1</a:t>
          </a:r>
          <a:r>
            <a:rPr kumimoji="1" lang="ja-JP" altLang="en-US" sz="1400"/>
            <a:t>号認定分の処遇改善等加算</a:t>
          </a:r>
          <a:r>
            <a:rPr kumimoji="1" lang="en-US" altLang="ja-JP" sz="1400"/>
            <a:t>Ⅰ</a:t>
          </a:r>
          <a:r>
            <a:rPr kumimoji="1" lang="ja-JP" altLang="en-US" sz="1400"/>
            <a:t>の賃金改善見込額が表示されます。</a:t>
          </a:r>
        </a:p>
      </xdr:txBody>
    </xdr:sp>
    <xdr:clientData/>
  </xdr:twoCellAnchor>
  <xdr:twoCellAnchor>
    <xdr:from>
      <xdr:col>1</xdr:col>
      <xdr:colOff>11340</xdr:colOff>
      <xdr:row>0</xdr:row>
      <xdr:rowOff>158750</xdr:rowOff>
    </xdr:from>
    <xdr:to>
      <xdr:col>8</xdr:col>
      <xdr:colOff>31184</xdr:colOff>
      <xdr:row>4</xdr:row>
      <xdr:rowOff>38554</xdr:rowOff>
    </xdr:to>
    <xdr:sp macro="" textlink="">
      <xdr:nvSpPr>
        <xdr:cNvPr id="6" name="楕円 5"/>
        <xdr:cNvSpPr/>
      </xdr:nvSpPr>
      <xdr:spPr>
        <a:xfrm>
          <a:off x="249465" y="158750"/>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34</xdr:col>
      <xdr:colOff>47625</xdr:colOff>
      <xdr:row>19</xdr:row>
      <xdr:rowOff>1</xdr:rowOff>
    </xdr:from>
    <xdr:to>
      <xdr:col>38</xdr:col>
      <xdr:colOff>47625</xdr:colOff>
      <xdr:row>79</xdr:row>
      <xdr:rowOff>19050</xdr:rowOff>
    </xdr:to>
    <xdr:sp macro="" textlink="">
      <xdr:nvSpPr>
        <xdr:cNvPr id="2" name="右中かっこ 1"/>
        <xdr:cNvSpPr/>
      </xdr:nvSpPr>
      <xdr:spPr>
        <a:xfrm>
          <a:off x="7553325" y="4143376"/>
          <a:ext cx="504825" cy="6905624"/>
        </a:xfrm>
        <a:prstGeom prst="rightBrace">
          <a:avLst>
            <a:gd name="adj1" fmla="val 8333"/>
            <a:gd name="adj2" fmla="val 10973"/>
          </a:avLst>
        </a:prstGeom>
        <a:ln w="38100">
          <a:solidFill>
            <a:schemeClr val="bg1">
              <a:lumMod val="9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38</xdr:col>
      <xdr:colOff>104776</xdr:colOff>
      <xdr:row>19</xdr:row>
      <xdr:rowOff>95252</xdr:rowOff>
    </xdr:from>
    <xdr:to>
      <xdr:col>54</xdr:col>
      <xdr:colOff>197197</xdr:colOff>
      <xdr:row>60</xdr:row>
      <xdr:rowOff>72855</xdr:rowOff>
    </xdr:to>
    <xdr:sp macro="" textlink="">
      <xdr:nvSpPr>
        <xdr:cNvPr id="3" name="角丸四角形 2"/>
        <xdr:cNvSpPr/>
      </xdr:nvSpPr>
      <xdr:spPr>
        <a:xfrm>
          <a:off x="8115301" y="4238627"/>
          <a:ext cx="5064471" cy="1358728"/>
        </a:xfrm>
        <a:prstGeom prst="roundRect">
          <a:avLst>
            <a:gd name="adj" fmla="val 543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800" b="1" u="sng"/>
            <a:t>ご確認ください</a:t>
          </a:r>
          <a:endParaRPr kumimoji="1" lang="en-US" altLang="ja-JP" sz="1800" b="1" u="sng"/>
        </a:p>
        <a:p>
          <a:pPr algn="l"/>
          <a:endParaRPr kumimoji="1" lang="en-US" altLang="ja-JP" sz="1400"/>
        </a:p>
        <a:p>
          <a:pPr algn="l"/>
          <a:r>
            <a:rPr kumimoji="1" lang="ja-JP" altLang="en-US" sz="1400"/>
            <a:t>これまでに入力したデータとリンクしています。</a:t>
          </a:r>
          <a:endParaRPr kumimoji="1" lang="en-US" altLang="ja-JP" sz="1400"/>
        </a:p>
        <a:p>
          <a:pPr algn="l"/>
          <a:r>
            <a:rPr kumimoji="1" lang="ja-JP" altLang="en-US" sz="1400"/>
            <a:t>内容をご確認ください。</a:t>
          </a:r>
          <a:endParaRPr kumimoji="1" lang="en-US" altLang="ja-JP" sz="1400"/>
        </a:p>
      </xdr:txBody>
    </xdr:sp>
    <xdr:clientData/>
  </xdr:twoCellAnchor>
  <xdr:twoCellAnchor>
    <xdr:from>
      <xdr:col>34</xdr:col>
      <xdr:colOff>66675</xdr:colOff>
      <xdr:row>14</xdr:row>
      <xdr:rowOff>152400</xdr:rowOff>
    </xdr:from>
    <xdr:to>
      <xdr:col>46</xdr:col>
      <xdr:colOff>152400</xdr:colOff>
      <xdr:row>17</xdr:row>
      <xdr:rowOff>28574</xdr:rowOff>
    </xdr:to>
    <xdr:sp macro="" textlink="">
      <xdr:nvSpPr>
        <xdr:cNvPr id="4" name="左矢印 3"/>
        <xdr:cNvSpPr/>
      </xdr:nvSpPr>
      <xdr:spPr>
        <a:xfrm>
          <a:off x="7572375" y="3219450"/>
          <a:ext cx="2647950" cy="561974"/>
        </a:xfrm>
        <a:prstGeom prst="leftArrow">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選択してください</a:t>
          </a:r>
        </a:p>
      </xdr:txBody>
    </xdr:sp>
    <xdr:clientData/>
  </xdr:twoCellAnchor>
  <xdr:twoCellAnchor>
    <xdr:from>
      <xdr:col>2</xdr:col>
      <xdr:colOff>0</xdr:colOff>
      <xdr:row>7</xdr:row>
      <xdr:rowOff>0</xdr:rowOff>
    </xdr:from>
    <xdr:to>
      <xdr:col>10</xdr:col>
      <xdr:colOff>16669</xdr:colOff>
      <xdr:row>10</xdr:row>
      <xdr:rowOff>152400</xdr:rowOff>
    </xdr:to>
    <xdr:sp macro="" textlink="">
      <xdr:nvSpPr>
        <xdr:cNvPr id="5" name="楕円 4"/>
        <xdr:cNvSpPr/>
      </xdr:nvSpPr>
      <xdr:spPr>
        <a:xfrm>
          <a:off x="323850" y="1504950"/>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35</xdr:col>
      <xdr:colOff>47625</xdr:colOff>
      <xdr:row>43</xdr:row>
      <xdr:rowOff>409575</xdr:rowOff>
    </xdr:from>
    <xdr:to>
      <xdr:col>47</xdr:col>
      <xdr:colOff>409575</xdr:colOff>
      <xdr:row>45</xdr:row>
      <xdr:rowOff>95249</xdr:rowOff>
    </xdr:to>
    <xdr:sp macro="" textlink="">
      <xdr:nvSpPr>
        <xdr:cNvPr id="2" name="左矢印 1"/>
        <xdr:cNvSpPr/>
      </xdr:nvSpPr>
      <xdr:spPr>
        <a:xfrm>
          <a:off x="7953375" y="11877675"/>
          <a:ext cx="2647950" cy="561974"/>
        </a:xfrm>
        <a:prstGeom prst="leftArrow">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こっちの方が多い</a:t>
          </a:r>
        </a:p>
      </xdr:txBody>
    </xdr:sp>
    <xdr:clientData/>
  </xdr:twoCellAnchor>
  <xdr:twoCellAnchor>
    <xdr:from>
      <xdr:col>35</xdr:col>
      <xdr:colOff>38100</xdr:colOff>
      <xdr:row>39</xdr:row>
      <xdr:rowOff>400050</xdr:rowOff>
    </xdr:from>
    <xdr:to>
      <xdr:col>47</xdr:col>
      <xdr:colOff>400050</xdr:colOff>
      <xdr:row>41</xdr:row>
      <xdr:rowOff>85724</xdr:rowOff>
    </xdr:to>
    <xdr:sp macro="" textlink="">
      <xdr:nvSpPr>
        <xdr:cNvPr id="3" name="左矢印 2"/>
        <xdr:cNvSpPr/>
      </xdr:nvSpPr>
      <xdr:spPr>
        <a:xfrm>
          <a:off x="7943850" y="10639425"/>
          <a:ext cx="2647950" cy="561974"/>
        </a:xfrm>
        <a:prstGeom prst="leftArrow">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こっちの方が多い</a:t>
          </a:r>
        </a:p>
      </xdr:txBody>
    </xdr:sp>
    <xdr:clientData/>
  </xdr:twoCellAnchor>
  <xdr:twoCellAnchor>
    <xdr:from>
      <xdr:col>21</xdr:col>
      <xdr:colOff>66676</xdr:colOff>
      <xdr:row>9</xdr:row>
      <xdr:rowOff>171450</xdr:rowOff>
    </xdr:from>
    <xdr:to>
      <xdr:col>31</xdr:col>
      <xdr:colOff>123825</xdr:colOff>
      <xdr:row>11</xdr:row>
      <xdr:rowOff>57150</xdr:rowOff>
    </xdr:to>
    <xdr:sp macro="" textlink="">
      <xdr:nvSpPr>
        <xdr:cNvPr id="4" name="角丸四角形吹き出し 3"/>
        <xdr:cNvSpPr/>
      </xdr:nvSpPr>
      <xdr:spPr>
        <a:xfrm>
          <a:off x="4829176" y="2085975"/>
          <a:ext cx="2324099" cy="342900"/>
        </a:xfrm>
        <a:prstGeom prst="wedgeRoundRectCallout">
          <a:avLst>
            <a:gd name="adj1" fmla="val 26611"/>
            <a:gd name="adj2" fmla="val -4051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lIns="0" tIns="0" rIns="0" bIns="0" rtlCol="0" anchor="ctr"/>
        <a:lstStyle/>
        <a:p>
          <a:pPr algn="ctr"/>
          <a:r>
            <a:rPr kumimoji="1" lang="ja-JP" altLang="en-US" sz="1050" b="1"/>
            <a:t>ここは新規事由有の場合のみ入力</a:t>
          </a:r>
        </a:p>
      </xdr:txBody>
    </xdr:sp>
    <xdr:clientData/>
  </xdr:twoCellAnchor>
  <xdr:twoCellAnchor>
    <xdr:from>
      <xdr:col>23</xdr:col>
      <xdr:colOff>104775</xdr:colOff>
      <xdr:row>11</xdr:row>
      <xdr:rowOff>57150</xdr:rowOff>
    </xdr:from>
    <xdr:to>
      <xdr:col>26</xdr:col>
      <xdr:colOff>85726</xdr:colOff>
      <xdr:row>13</xdr:row>
      <xdr:rowOff>228600</xdr:rowOff>
    </xdr:to>
    <xdr:cxnSp macro="">
      <xdr:nvCxnSpPr>
        <xdr:cNvPr id="5" name="直線矢印コネクタ 4"/>
        <xdr:cNvCxnSpPr>
          <a:stCxn id="4" idx="2"/>
        </xdr:cNvCxnSpPr>
      </xdr:nvCxnSpPr>
      <xdr:spPr>
        <a:xfrm flipH="1">
          <a:off x="5324475" y="2428875"/>
          <a:ext cx="666751" cy="8286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209550</xdr:colOff>
      <xdr:row>10</xdr:row>
      <xdr:rowOff>114300</xdr:rowOff>
    </xdr:from>
    <xdr:to>
      <xdr:col>21</xdr:col>
      <xdr:colOff>66676</xdr:colOff>
      <xdr:row>11</xdr:row>
      <xdr:rowOff>114300</xdr:rowOff>
    </xdr:to>
    <xdr:cxnSp macro="">
      <xdr:nvCxnSpPr>
        <xdr:cNvPr id="6" name="直線矢印コネクタ 5"/>
        <xdr:cNvCxnSpPr>
          <a:stCxn id="4" idx="1"/>
        </xdr:cNvCxnSpPr>
      </xdr:nvCxnSpPr>
      <xdr:spPr>
        <a:xfrm flipH="1">
          <a:off x="4286250" y="2257425"/>
          <a:ext cx="542926" cy="2286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95250</xdr:colOff>
      <xdr:row>29</xdr:row>
      <xdr:rowOff>66675</xdr:rowOff>
    </xdr:from>
    <xdr:to>
      <xdr:col>34</xdr:col>
      <xdr:colOff>85725</xdr:colOff>
      <xdr:row>30</xdr:row>
      <xdr:rowOff>161925</xdr:rowOff>
    </xdr:to>
    <xdr:sp macro="" textlink="">
      <xdr:nvSpPr>
        <xdr:cNvPr id="7" name="角丸四角形吹き出し 6"/>
        <xdr:cNvSpPr/>
      </xdr:nvSpPr>
      <xdr:spPr>
        <a:xfrm>
          <a:off x="4400550" y="8820150"/>
          <a:ext cx="3400425" cy="219075"/>
        </a:xfrm>
        <a:prstGeom prst="wedgeRoundRectCallout">
          <a:avLst>
            <a:gd name="adj1" fmla="val 26611"/>
            <a:gd name="adj2" fmla="val -4051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lIns="0" tIns="0" rIns="0" bIns="0" rtlCol="0" anchor="ctr"/>
        <a:lstStyle/>
        <a:p>
          <a:pPr algn="ctr"/>
          <a:r>
            <a:rPr kumimoji="1" lang="ja-JP" altLang="en-US" sz="1050" b="1"/>
            <a:t>⑩は新規事由有の場合のみ入力</a:t>
          </a:r>
        </a:p>
      </xdr:txBody>
    </xdr:sp>
    <xdr:clientData/>
  </xdr:twoCellAnchor>
  <xdr:twoCellAnchor>
    <xdr:from>
      <xdr:col>3</xdr:col>
      <xdr:colOff>0</xdr:colOff>
      <xdr:row>3</xdr:row>
      <xdr:rowOff>0</xdr:rowOff>
    </xdr:from>
    <xdr:to>
      <xdr:col>11</xdr:col>
      <xdr:colOff>16669</xdr:colOff>
      <xdr:row>6</xdr:row>
      <xdr:rowOff>152400</xdr:rowOff>
    </xdr:to>
    <xdr:sp macro="" textlink="">
      <xdr:nvSpPr>
        <xdr:cNvPr id="8" name="楕円 7"/>
        <xdr:cNvSpPr/>
      </xdr:nvSpPr>
      <xdr:spPr>
        <a:xfrm>
          <a:off x="647700" y="685800"/>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171450</xdr:rowOff>
    </xdr:from>
    <xdr:to>
      <xdr:col>5</xdr:col>
      <xdr:colOff>514350</xdr:colOff>
      <xdr:row>37</xdr:row>
      <xdr:rowOff>28138</xdr:rowOff>
    </xdr:to>
    <xdr:grpSp>
      <xdr:nvGrpSpPr>
        <xdr:cNvPr id="2" name="グループ化 1"/>
        <xdr:cNvGrpSpPr/>
      </xdr:nvGrpSpPr>
      <xdr:grpSpPr>
        <a:xfrm>
          <a:off x="0" y="5838825"/>
          <a:ext cx="5829300" cy="1914088"/>
          <a:chOff x="0" y="147192"/>
          <a:chExt cx="7704762" cy="3495238"/>
        </a:xfrm>
      </xdr:grpSpPr>
      <xdr:pic>
        <xdr:nvPicPr>
          <xdr:cNvPr id="3" name="図 2"/>
          <xdr:cNvPicPr>
            <a:picLocks noChangeAspect="1"/>
          </xdr:cNvPicPr>
        </xdr:nvPicPr>
        <xdr:blipFill>
          <a:blip xmlns:r="http://schemas.openxmlformats.org/officeDocument/2006/relationships" r:embed="rId1"/>
          <a:stretch>
            <a:fillRect/>
          </a:stretch>
        </xdr:blipFill>
        <xdr:spPr>
          <a:xfrm>
            <a:off x="0" y="147192"/>
            <a:ext cx="7704762" cy="3495238"/>
          </a:xfrm>
          <a:prstGeom prst="rect">
            <a:avLst/>
          </a:prstGeom>
        </xdr:spPr>
      </xdr:pic>
      <xdr:sp macro="" textlink="">
        <xdr:nvSpPr>
          <xdr:cNvPr id="4" name="角丸四角形 3"/>
          <xdr:cNvSpPr/>
        </xdr:nvSpPr>
        <xdr:spPr>
          <a:xfrm>
            <a:off x="1073261" y="2743473"/>
            <a:ext cx="6610350" cy="685800"/>
          </a:xfrm>
          <a:prstGeom prst="round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grpSp>
    <xdr:clientData/>
  </xdr:twoCellAnchor>
  <xdr:twoCellAnchor>
    <xdr:from>
      <xdr:col>3</xdr:col>
      <xdr:colOff>781050</xdr:colOff>
      <xdr:row>21</xdr:row>
      <xdr:rowOff>247650</xdr:rowOff>
    </xdr:from>
    <xdr:to>
      <xdr:col>5</xdr:col>
      <xdr:colOff>57150</xdr:colOff>
      <xdr:row>35</xdr:row>
      <xdr:rowOff>9525</xdr:rowOff>
    </xdr:to>
    <xdr:cxnSp macro="">
      <xdr:nvCxnSpPr>
        <xdr:cNvPr id="5" name="直線矢印コネクタ 4"/>
        <xdr:cNvCxnSpPr/>
      </xdr:nvCxnSpPr>
      <xdr:spPr>
        <a:xfrm>
          <a:off x="4276725" y="6019800"/>
          <a:ext cx="1095375" cy="3114675"/>
        </a:xfrm>
        <a:prstGeom prst="straightConnector1">
          <a:avLst/>
        </a:prstGeom>
        <a:ln w="57150">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oneCellAnchor>
    <xdr:from>
      <xdr:col>1</xdr:col>
      <xdr:colOff>180974</xdr:colOff>
      <xdr:row>23</xdr:row>
      <xdr:rowOff>66676</xdr:rowOff>
    </xdr:from>
    <xdr:ext cx="3409951" cy="564514"/>
    <xdr:sp macro="" textlink="">
      <xdr:nvSpPr>
        <xdr:cNvPr id="6" name="テキスト ボックス 5"/>
        <xdr:cNvSpPr txBox="1"/>
      </xdr:nvSpPr>
      <xdr:spPr>
        <a:xfrm>
          <a:off x="866774" y="6334126"/>
          <a:ext cx="3409951" cy="564514"/>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spAutoFit/>
        </a:bodyPr>
        <a:lstStyle/>
        <a:p>
          <a:r>
            <a:rPr kumimoji="1" lang="ja-JP" altLang="en-US" sz="1100"/>
            <a:t>別紙様式４別添</a:t>
          </a:r>
          <a:r>
            <a:rPr kumimoji="1" lang="en-US" altLang="ja-JP" sz="1100"/>
            <a:t>1</a:t>
          </a:r>
          <a:r>
            <a:rPr kumimoji="1" lang="ja-JP" altLang="en-US" sz="1100"/>
            <a:t>に入力を行うと、ここに表示されます。入力方法は別紙のとおりです。</a:t>
          </a:r>
        </a:p>
      </xdr:txBody>
    </xdr:sp>
    <xdr:clientData/>
  </xdr:oneCellAnchor>
  <xdr:twoCellAnchor>
    <xdr:from>
      <xdr:col>5</xdr:col>
      <xdr:colOff>9523</xdr:colOff>
      <xdr:row>1</xdr:row>
      <xdr:rowOff>485775</xdr:rowOff>
    </xdr:from>
    <xdr:to>
      <xdr:col>9</xdr:col>
      <xdr:colOff>28575</xdr:colOff>
      <xdr:row>6</xdr:row>
      <xdr:rowOff>76200</xdr:rowOff>
    </xdr:to>
    <xdr:sp macro="" textlink="">
      <xdr:nvSpPr>
        <xdr:cNvPr id="8" name="角丸四角形 7"/>
        <xdr:cNvSpPr/>
      </xdr:nvSpPr>
      <xdr:spPr>
        <a:xfrm>
          <a:off x="5324473" y="657225"/>
          <a:ext cx="2600327" cy="11049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入力不要</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796636</xdr:colOff>
      <xdr:row>0</xdr:row>
      <xdr:rowOff>225136</xdr:rowOff>
    </xdr:from>
    <xdr:to>
      <xdr:col>8</xdr:col>
      <xdr:colOff>61696</xdr:colOff>
      <xdr:row>2</xdr:row>
      <xdr:rowOff>203488</xdr:rowOff>
    </xdr:to>
    <xdr:sp macro="" textlink="">
      <xdr:nvSpPr>
        <xdr:cNvPr id="2" name="楕円 1"/>
        <xdr:cNvSpPr/>
      </xdr:nvSpPr>
      <xdr:spPr>
        <a:xfrm>
          <a:off x="3515591" y="225136"/>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twoCellAnchor>
    <xdr:from>
      <xdr:col>20</xdr:col>
      <xdr:colOff>623455</xdr:colOff>
      <xdr:row>24</xdr:row>
      <xdr:rowOff>225134</xdr:rowOff>
    </xdr:from>
    <xdr:to>
      <xdr:col>28</xdr:col>
      <xdr:colOff>207818</xdr:colOff>
      <xdr:row>32</xdr:row>
      <xdr:rowOff>51953</xdr:rowOff>
    </xdr:to>
    <xdr:sp macro="" textlink="">
      <xdr:nvSpPr>
        <xdr:cNvPr id="3" name="角丸四角形 2"/>
        <xdr:cNvSpPr/>
      </xdr:nvSpPr>
      <xdr:spPr>
        <a:xfrm>
          <a:off x="19569546" y="9109361"/>
          <a:ext cx="11014363" cy="2874819"/>
        </a:xfrm>
        <a:prstGeom prst="roundRect">
          <a:avLst/>
        </a:prstGeom>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a:t>別紙様式５別添１では、給付費で給料を支払うすべての職員を入力します。</a:t>
          </a:r>
          <a:endParaRPr kumimoji="1" lang="en-US" altLang="ja-JP" sz="1400"/>
        </a:p>
        <a:p>
          <a:pPr algn="l"/>
          <a:endParaRPr kumimoji="1" lang="en-US" altLang="ja-JP" sz="1400"/>
        </a:p>
        <a:p>
          <a:pPr algn="l"/>
          <a:r>
            <a:rPr kumimoji="1" lang="ja-JP" altLang="en-US" sz="1400"/>
            <a:t>つまり、この中に処遇改善等加算</a:t>
          </a:r>
          <a:r>
            <a:rPr kumimoji="1" lang="en-US" altLang="ja-JP" sz="1400"/>
            <a:t>Ⅱ</a:t>
          </a:r>
          <a:r>
            <a:rPr kumimoji="1" lang="ja-JP" altLang="en-US" sz="1400"/>
            <a:t>の対象職員が必ずいるはずです。</a:t>
          </a:r>
          <a:endParaRPr kumimoji="1" lang="en-US" altLang="ja-JP" sz="1400"/>
        </a:p>
        <a:p>
          <a:pPr algn="l"/>
          <a:endParaRPr kumimoji="1" lang="en-US" altLang="ja-JP" sz="1400"/>
        </a:p>
        <a:p>
          <a:pPr algn="l"/>
          <a:r>
            <a:rPr kumimoji="1" lang="ja-JP" altLang="en-US" sz="1400"/>
            <a:t>処遇改善等加算</a:t>
          </a:r>
          <a:r>
            <a:rPr kumimoji="1" lang="en-US" altLang="ja-JP" sz="1400"/>
            <a:t>Ⅱ</a:t>
          </a:r>
          <a:r>
            <a:rPr kumimoji="1" lang="ja-JP" altLang="en-US" sz="1400"/>
            <a:t>の対象職員は、</a:t>
          </a:r>
          <a:r>
            <a:rPr kumimoji="1" lang="en-US" altLang="ja-JP" sz="1400"/>
            <a:t>AC</a:t>
          </a:r>
          <a:r>
            <a:rPr kumimoji="1" lang="ja-JP" altLang="en-US" sz="1400"/>
            <a:t>列の項目について「〇」を選択してください。</a:t>
          </a:r>
          <a:endParaRPr kumimoji="1" lang="en-US" altLang="ja-JP" sz="1400"/>
        </a:p>
        <a:p>
          <a:pPr algn="l"/>
          <a:endParaRPr kumimoji="1" lang="en-US" altLang="ja-JP" sz="1400"/>
        </a:p>
        <a:p>
          <a:pPr algn="l"/>
          <a:r>
            <a:rPr kumimoji="1" lang="ja-JP" altLang="en-US" sz="1400"/>
            <a:t>〇を付けた対象職員の支払賃金等が集約され、別紙様式７「処遇改善等加算</a:t>
          </a:r>
          <a:r>
            <a:rPr kumimoji="1" lang="en-US" altLang="ja-JP" sz="1400"/>
            <a:t>Ⅱ</a:t>
          </a:r>
          <a:r>
            <a:rPr kumimoji="1" lang="ja-JP" altLang="en-US" sz="1400"/>
            <a:t>計画書」の各項目に自動計算されます。</a:t>
          </a:r>
          <a:endParaRPr kumimoji="1" lang="en-US" altLang="ja-JP" sz="1400"/>
        </a:p>
        <a:p>
          <a:pPr algn="l"/>
          <a:endParaRPr kumimoji="1" lang="en-US" altLang="ja-JP" sz="1400"/>
        </a:p>
        <a:p>
          <a:pPr algn="l"/>
          <a:r>
            <a:rPr kumimoji="1" lang="ja-JP" altLang="en-US" sz="1400"/>
            <a:t>集約の手間が減りますので是非ご活用ください。</a:t>
          </a:r>
        </a:p>
      </xdr:txBody>
    </xdr:sp>
    <xdr:clientData/>
  </xdr:twoCellAnchor>
  <xdr:twoCellAnchor>
    <xdr:from>
      <xdr:col>28</xdr:col>
      <xdr:colOff>207818</xdr:colOff>
      <xdr:row>23</xdr:row>
      <xdr:rowOff>69272</xdr:rowOff>
    </xdr:from>
    <xdr:to>
      <xdr:col>28</xdr:col>
      <xdr:colOff>1160319</xdr:colOff>
      <xdr:row>28</xdr:row>
      <xdr:rowOff>138544</xdr:rowOff>
    </xdr:to>
    <xdr:cxnSp macro="">
      <xdr:nvCxnSpPr>
        <xdr:cNvPr id="4" name="直線矢印コネクタ 3"/>
        <xdr:cNvCxnSpPr>
          <a:stCxn id="3" idx="3"/>
        </xdr:cNvCxnSpPr>
      </xdr:nvCxnSpPr>
      <xdr:spPr>
        <a:xfrm flipV="1">
          <a:off x="30583909" y="8572499"/>
          <a:ext cx="952501" cy="19742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222250</xdr:colOff>
      <xdr:row>1</xdr:row>
      <xdr:rowOff>21168</xdr:rowOff>
    </xdr:from>
    <xdr:to>
      <xdr:col>2</xdr:col>
      <xdr:colOff>490802</xdr:colOff>
      <xdr:row>4</xdr:row>
      <xdr:rowOff>132293</xdr:rowOff>
    </xdr:to>
    <xdr:sp macro="" textlink="">
      <xdr:nvSpPr>
        <xdr:cNvPr id="2" name="楕円 1"/>
        <xdr:cNvSpPr/>
      </xdr:nvSpPr>
      <xdr:spPr>
        <a:xfrm>
          <a:off x="222250" y="254001"/>
          <a:ext cx="1845469" cy="809625"/>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0.xml"/><Relationship Id="rId1" Type="http://schemas.openxmlformats.org/officeDocument/2006/relationships/printerSettings" Target="../printerSettings/printerSettings14.bin"/><Relationship Id="rId4" Type="http://schemas.openxmlformats.org/officeDocument/2006/relationships/comments" Target="../comments6.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4.xml"/><Relationship Id="rId1" Type="http://schemas.openxmlformats.org/officeDocument/2006/relationships/printerSettings" Target="../printerSettings/printerSettings20.bin"/><Relationship Id="rId4" Type="http://schemas.openxmlformats.org/officeDocument/2006/relationships/comments" Target="../comments8.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6"/>
  <sheetViews>
    <sheetView tabSelected="1" view="pageBreakPreview" zoomScale="77" zoomScaleNormal="51" zoomScaleSheetLayoutView="77" workbookViewId="0">
      <selection activeCell="A2" sqref="A2"/>
    </sheetView>
  </sheetViews>
  <sheetFormatPr defaultColWidth="9" defaultRowHeight="13.5"/>
  <cols>
    <col min="1" max="1" width="2.25" style="642" customWidth="1"/>
    <col min="2" max="2" width="6.25" style="642" customWidth="1"/>
    <col min="3" max="3" width="1.625" style="642" customWidth="1"/>
    <col min="4" max="4" width="16.25" style="642" customWidth="1"/>
    <col min="5" max="5" width="6.875" style="642" customWidth="1"/>
    <col min="6" max="17" width="7.125" style="642" customWidth="1"/>
    <col min="18" max="18" width="10.5" style="642" customWidth="1"/>
    <col min="19" max="19" width="10.5" style="644" customWidth="1"/>
    <col min="20" max="27" width="9" style="642"/>
    <col min="28" max="28" width="9.25" style="642" customWidth="1"/>
    <col min="29" max="30" width="15.625" style="642" customWidth="1"/>
    <col min="31" max="16384" width="9" style="642"/>
  </cols>
  <sheetData>
    <row r="1" spans="1:31" ht="40.5" customHeight="1">
      <c r="A1" s="1269" t="s">
        <v>867</v>
      </c>
      <c r="B1" s="1269"/>
      <c r="C1" s="1269"/>
      <c r="D1" s="1269"/>
      <c r="E1" s="1269"/>
      <c r="F1" s="1269"/>
      <c r="G1" s="1269"/>
      <c r="H1" s="1269"/>
      <c r="I1" s="1269"/>
      <c r="J1" s="1269"/>
      <c r="K1" s="1269"/>
      <c r="L1" s="1269"/>
      <c r="M1" s="1269"/>
      <c r="N1" s="1269"/>
      <c r="O1" s="1269"/>
      <c r="P1" s="1269"/>
      <c r="Q1" s="1269"/>
      <c r="R1" s="1269"/>
      <c r="S1" s="641"/>
    </row>
    <row r="2" spans="1:31" ht="6" customHeight="1" thickBot="1">
      <c r="C2" s="643"/>
      <c r="D2" s="643"/>
    </row>
    <row r="3" spans="1:31" ht="30.75" customHeight="1" thickBot="1">
      <c r="B3" s="645"/>
      <c r="C3" s="646"/>
      <c r="D3" s="647" t="s">
        <v>554</v>
      </c>
      <c r="E3" s="648">
        <v>4</v>
      </c>
      <c r="F3" s="649" t="s">
        <v>555</v>
      </c>
      <c r="G3" s="646"/>
      <c r="I3" s="1270" t="s">
        <v>556</v>
      </c>
      <c r="J3" s="1271"/>
      <c r="K3" s="1271"/>
      <c r="L3" s="1271"/>
      <c r="M3" s="1271"/>
      <c r="N3" s="1272" t="s">
        <v>812</v>
      </c>
      <c r="O3" s="1272"/>
      <c r="P3" s="1272"/>
      <c r="Q3" s="1272"/>
      <c r="R3" s="1273"/>
      <c r="S3" s="650"/>
      <c r="T3" s="651" t="s">
        <v>557</v>
      </c>
      <c r="AB3" s="1274" t="s">
        <v>558</v>
      </c>
      <c r="AC3" s="1275"/>
      <c r="AD3" s="1276"/>
    </row>
    <row r="4" spans="1:31" ht="30.75" customHeight="1">
      <c r="C4" s="643"/>
      <c r="D4" s="643"/>
      <c r="I4" s="1258" t="s">
        <v>559</v>
      </c>
      <c r="J4" s="1262"/>
      <c r="K4" s="1262"/>
      <c r="L4" s="1262"/>
      <c r="M4" s="1262"/>
      <c r="N4" s="1277" t="s">
        <v>813</v>
      </c>
      <c r="O4" s="1278"/>
      <c r="P4" s="1278"/>
      <c r="Q4" s="1278"/>
      <c r="R4" s="1279"/>
      <c r="S4" s="652"/>
    </row>
    <row r="5" spans="1:31" ht="30.75" customHeight="1">
      <c r="B5" s="642" t="s">
        <v>646</v>
      </c>
      <c r="C5" s="643"/>
      <c r="D5" s="643"/>
      <c r="I5" s="1258" t="s">
        <v>560</v>
      </c>
      <c r="J5" s="1262"/>
      <c r="K5" s="1262"/>
      <c r="L5" s="1262"/>
      <c r="M5" s="1262"/>
      <c r="N5" s="1280" t="s">
        <v>814</v>
      </c>
      <c r="O5" s="1281"/>
      <c r="P5" s="1281"/>
      <c r="Q5" s="1281"/>
      <c r="R5" s="1282"/>
      <c r="S5" s="652"/>
    </row>
    <row r="6" spans="1:31" ht="30.75" customHeight="1">
      <c r="C6" s="643"/>
      <c r="D6" s="643"/>
      <c r="I6" s="1258" t="s">
        <v>561</v>
      </c>
      <c r="J6" s="1262"/>
      <c r="K6" s="1262"/>
      <c r="L6" s="1262"/>
      <c r="M6" s="1262"/>
      <c r="N6" s="1280" t="s">
        <v>815</v>
      </c>
      <c r="O6" s="1281"/>
      <c r="P6" s="1281"/>
      <c r="Q6" s="1281"/>
      <c r="R6" s="1282"/>
      <c r="S6" s="652"/>
    </row>
    <row r="7" spans="1:31" ht="27" customHeight="1">
      <c r="B7" s="1256" t="s">
        <v>562</v>
      </c>
      <c r="C7" s="1257"/>
      <c r="D7" s="1257"/>
      <c r="E7" s="1257"/>
      <c r="F7" s="1257"/>
      <c r="G7" s="1257"/>
      <c r="H7" s="1257"/>
      <c r="I7" s="1258" t="s">
        <v>563</v>
      </c>
      <c r="J7" s="1259"/>
      <c r="K7" s="1259"/>
      <c r="L7" s="1262" t="s">
        <v>564</v>
      </c>
      <c r="M7" s="1259"/>
      <c r="N7" s="1262" t="s">
        <v>565</v>
      </c>
      <c r="O7" s="1259"/>
      <c r="P7" s="1262" t="s">
        <v>566</v>
      </c>
      <c r="Q7" s="1259"/>
      <c r="R7" s="653" t="s">
        <v>567</v>
      </c>
      <c r="S7" s="654"/>
    </row>
    <row r="8" spans="1:31" ht="27" customHeight="1" thickBot="1">
      <c r="B8" s="1257"/>
      <c r="C8" s="1257"/>
      <c r="D8" s="1257"/>
      <c r="E8" s="1257"/>
      <c r="F8" s="1257"/>
      <c r="G8" s="1257"/>
      <c r="H8" s="1257"/>
      <c r="I8" s="1260"/>
      <c r="J8" s="1261"/>
      <c r="K8" s="1261"/>
      <c r="L8" s="1263">
        <v>0</v>
      </c>
      <c r="M8" s="1264"/>
      <c r="N8" s="1263">
        <v>0</v>
      </c>
      <c r="O8" s="1264"/>
      <c r="P8" s="1263">
        <v>19</v>
      </c>
      <c r="Q8" s="1264"/>
      <c r="R8" s="655">
        <f>SUM(L8:Q8)</f>
        <v>19</v>
      </c>
      <c r="S8" s="654"/>
    </row>
    <row r="9" spans="1:31" ht="14.25" customHeight="1">
      <c r="C9" s="656"/>
      <c r="D9" s="656"/>
      <c r="I9" s="657"/>
      <c r="J9" s="657"/>
      <c r="K9" s="657"/>
      <c r="L9" s="657"/>
      <c r="M9" s="657"/>
      <c r="N9" s="657"/>
      <c r="O9" s="657"/>
      <c r="P9" s="657"/>
      <c r="Q9" s="657"/>
      <c r="R9" s="657"/>
      <c r="S9" s="654"/>
      <c r="U9" s="1265" t="s">
        <v>568</v>
      </c>
      <c r="V9" s="1266"/>
      <c r="W9" s="1266"/>
      <c r="X9" s="1266"/>
      <c r="Y9" s="1266"/>
      <c r="Z9" s="1266"/>
      <c r="AA9" s="1266"/>
      <c r="AB9" s="1267"/>
      <c r="AC9" s="1267"/>
      <c r="AD9" s="1267"/>
    </row>
    <row r="10" spans="1:31" ht="18" customHeight="1" thickBot="1">
      <c r="A10" s="658" t="str">
        <f>"（１）令和"&amp;$E$3-1&amp;"年度実績"</f>
        <v>（１）令和3年度実績</v>
      </c>
      <c r="B10" s="658"/>
      <c r="U10" s="1268"/>
      <c r="V10" s="1268"/>
      <c r="W10" s="1268"/>
      <c r="X10" s="1268"/>
      <c r="Y10" s="1268"/>
      <c r="Z10" s="1268"/>
      <c r="AA10" s="1268"/>
      <c r="AB10" s="1267"/>
      <c r="AC10" s="1267"/>
      <c r="AD10" s="1267"/>
    </row>
    <row r="11" spans="1:31" ht="17.25" customHeight="1" thickBot="1">
      <c r="B11" s="1230" t="str">
        <f>"令和"&amp;$E$3-1&amp;"年度"</f>
        <v>令和3年度</v>
      </c>
      <c r="C11" s="1231"/>
      <c r="D11" s="1231"/>
      <c r="E11" s="1231"/>
      <c r="F11" s="659">
        <v>4</v>
      </c>
      <c r="G11" s="660">
        <v>5</v>
      </c>
      <c r="H11" s="660">
        <v>6</v>
      </c>
      <c r="I11" s="660">
        <v>7</v>
      </c>
      <c r="J11" s="660">
        <v>8</v>
      </c>
      <c r="K11" s="660">
        <v>9</v>
      </c>
      <c r="L11" s="660">
        <v>10</v>
      </c>
      <c r="M11" s="660">
        <v>11</v>
      </c>
      <c r="N11" s="660">
        <v>12</v>
      </c>
      <c r="O11" s="660">
        <v>1</v>
      </c>
      <c r="P11" s="660">
        <v>2</v>
      </c>
      <c r="Q11" s="660">
        <v>3</v>
      </c>
      <c r="R11" s="1234" t="s">
        <v>569</v>
      </c>
      <c r="S11" s="661"/>
      <c r="U11" s="1236" t="s">
        <v>570</v>
      </c>
      <c r="V11" s="1237"/>
      <c r="W11" s="1238" t="s">
        <v>571</v>
      </c>
      <c r="X11" s="1237"/>
      <c r="Y11" s="1204" t="s">
        <v>572</v>
      </c>
      <c r="Z11" s="1203"/>
      <c r="AA11" s="1205"/>
      <c r="AC11" s="662" t="s">
        <v>573</v>
      </c>
      <c r="AD11" s="663" t="s">
        <v>574</v>
      </c>
      <c r="AE11" s="664" t="s">
        <v>575</v>
      </c>
    </row>
    <row r="12" spans="1:31" ht="17.25" customHeight="1" thickTop="1">
      <c r="B12" s="1232"/>
      <c r="C12" s="1233"/>
      <c r="D12" s="1233"/>
      <c r="E12" s="1233"/>
      <c r="F12" s="1239" t="s">
        <v>576</v>
      </c>
      <c r="G12" s="1240"/>
      <c r="H12" s="1240"/>
      <c r="I12" s="1240"/>
      <c r="J12" s="1240"/>
      <c r="K12" s="1240"/>
      <c r="L12" s="1240"/>
      <c r="M12" s="1240"/>
      <c r="N12" s="1240"/>
      <c r="O12" s="1240"/>
      <c r="P12" s="1240"/>
      <c r="Q12" s="1241"/>
      <c r="R12" s="1235"/>
      <c r="S12" s="661"/>
      <c r="U12" s="1242" t="s">
        <v>577</v>
      </c>
      <c r="V12" s="1243"/>
      <c r="W12" s="1246" t="s">
        <v>578</v>
      </c>
      <c r="X12" s="1246"/>
      <c r="Y12" s="1247">
        <f>IF($AB$3="計算パターン１",R33,IF($AB$3="計算パターン２",R48,"-"))</f>
        <v>0</v>
      </c>
      <c r="Z12" s="1248"/>
      <c r="AA12" s="831" t="s">
        <v>579</v>
      </c>
      <c r="AC12" s="665" t="s">
        <v>580</v>
      </c>
      <c r="AD12" s="653" t="s">
        <v>580</v>
      </c>
      <c r="AE12" s="664" t="s">
        <v>581</v>
      </c>
    </row>
    <row r="13" spans="1:31" ht="17.25" customHeight="1" thickBot="1">
      <c r="B13" s="1223" t="s">
        <v>577</v>
      </c>
      <c r="C13" s="1216" t="s">
        <v>578</v>
      </c>
      <c r="D13" s="1216"/>
      <c r="E13" s="666" t="s">
        <v>582</v>
      </c>
      <c r="F13" s="667"/>
      <c r="G13" s="668"/>
      <c r="H13" s="668"/>
      <c r="I13" s="668"/>
      <c r="J13" s="668"/>
      <c r="K13" s="668"/>
      <c r="L13" s="668"/>
      <c r="M13" s="668"/>
      <c r="N13" s="668"/>
      <c r="O13" s="668"/>
      <c r="P13" s="668"/>
      <c r="Q13" s="668"/>
      <c r="R13" s="827">
        <f>ROUND(SUM(F13:Q13)/12,0)</f>
        <v>0</v>
      </c>
      <c r="S13" s="669"/>
      <c r="U13" s="1244"/>
      <c r="V13" s="1245"/>
      <c r="W13" s="1181" t="s">
        <v>583</v>
      </c>
      <c r="X13" s="1181"/>
      <c r="Y13" s="1182">
        <f>IF($AB$3="計算パターン１",R34,IF($AB$3="計算パターン２",R49,"-"))</f>
        <v>0</v>
      </c>
      <c r="Z13" s="1183"/>
      <c r="AA13" s="832" t="s">
        <v>579</v>
      </c>
      <c r="AC13" s="665" t="s">
        <v>580</v>
      </c>
      <c r="AD13" s="653" t="s">
        <v>581</v>
      </c>
      <c r="AE13" s="664" t="s">
        <v>581</v>
      </c>
    </row>
    <row r="14" spans="1:31" ht="17.25" customHeight="1" thickTop="1">
      <c r="B14" s="1224"/>
      <c r="C14" s="1216"/>
      <c r="D14" s="1216"/>
      <c r="E14" s="666" t="s">
        <v>584</v>
      </c>
      <c r="F14" s="670"/>
      <c r="G14" s="826" t="str">
        <f>IFERROR(G13/$F$13,"-")</f>
        <v>-</v>
      </c>
      <c r="H14" s="826" t="str">
        <f t="shared" ref="H14:Q14" si="0">IFERROR(H13/$F$13,"-")</f>
        <v>-</v>
      </c>
      <c r="I14" s="826" t="str">
        <f t="shared" si="0"/>
        <v>-</v>
      </c>
      <c r="J14" s="826" t="str">
        <f t="shared" si="0"/>
        <v>-</v>
      </c>
      <c r="K14" s="826" t="str">
        <f t="shared" si="0"/>
        <v>-</v>
      </c>
      <c r="L14" s="826" t="str">
        <f t="shared" si="0"/>
        <v>-</v>
      </c>
      <c r="M14" s="826" t="str">
        <f t="shared" si="0"/>
        <v>-</v>
      </c>
      <c r="N14" s="826" t="str">
        <f t="shared" si="0"/>
        <v>-</v>
      </c>
      <c r="O14" s="826" t="str">
        <f t="shared" si="0"/>
        <v>-</v>
      </c>
      <c r="P14" s="826" t="str">
        <f t="shared" si="0"/>
        <v>-</v>
      </c>
      <c r="Q14" s="826" t="str">
        <f t="shared" si="0"/>
        <v>-</v>
      </c>
      <c r="R14" s="671" t="s">
        <v>585</v>
      </c>
      <c r="S14" s="672"/>
      <c r="U14" s="1249" t="s">
        <v>586</v>
      </c>
      <c r="V14" s="1250"/>
      <c r="W14" s="1253" t="s">
        <v>578</v>
      </c>
      <c r="X14" s="1253"/>
      <c r="Y14" s="1254">
        <f>IF($AB$3="計算パターン１",R35,IF($AB$3="計算パターン２",R50,"-"))</f>
        <v>0</v>
      </c>
      <c r="Z14" s="1255"/>
      <c r="AA14" s="833" t="s">
        <v>579</v>
      </c>
      <c r="AC14" s="673"/>
      <c r="AD14" s="674"/>
      <c r="AE14" s="1135" t="str">
        <f>IF((AC14+AD14)=Y14,"OK","NG")</f>
        <v>OK</v>
      </c>
    </row>
    <row r="15" spans="1:31" ht="17.25" customHeight="1">
      <c r="B15" s="1224"/>
      <c r="C15" s="1216" t="s">
        <v>583</v>
      </c>
      <c r="D15" s="1216"/>
      <c r="E15" s="666" t="s">
        <v>582</v>
      </c>
      <c r="F15" s="675"/>
      <c r="G15" s="676"/>
      <c r="H15" s="676"/>
      <c r="I15" s="676"/>
      <c r="J15" s="676"/>
      <c r="K15" s="676"/>
      <c r="L15" s="676"/>
      <c r="M15" s="676"/>
      <c r="N15" s="676"/>
      <c r="O15" s="676"/>
      <c r="P15" s="676"/>
      <c r="Q15" s="676"/>
      <c r="R15" s="827">
        <f>ROUND(SUM(F15:Q15)/12,0)</f>
        <v>0</v>
      </c>
      <c r="S15" s="669"/>
      <c r="U15" s="1251"/>
      <c r="V15" s="1252"/>
      <c r="W15" s="1173" t="s">
        <v>583</v>
      </c>
      <c r="X15" s="1173"/>
      <c r="Y15" s="1174">
        <f>IF($AB$3="計算パターン１",R36,IF($AB$3="計算パターン２",R51,"-"))</f>
        <v>0</v>
      </c>
      <c r="Z15" s="1175"/>
      <c r="AA15" s="834" t="s">
        <v>579</v>
      </c>
      <c r="AC15" s="673"/>
      <c r="AD15" s="674"/>
      <c r="AE15" s="1135" t="str">
        <f t="shared" ref="AE15:AE17" si="1">IF((AC15+AD15)=Y15,"OK","NG")</f>
        <v>OK</v>
      </c>
    </row>
    <row r="16" spans="1:31" ht="17.25" customHeight="1">
      <c r="B16" s="1224"/>
      <c r="C16" s="1216"/>
      <c r="D16" s="1216"/>
      <c r="E16" s="666" t="s">
        <v>584</v>
      </c>
      <c r="F16" s="670"/>
      <c r="G16" s="826" t="str">
        <f>IFERROR(G15/$F$15,"-")</f>
        <v>-</v>
      </c>
      <c r="H16" s="826" t="str">
        <f t="shared" ref="H16:Q16" si="2">IFERROR(H15/$F$15,"-")</f>
        <v>-</v>
      </c>
      <c r="I16" s="826" t="str">
        <f t="shared" si="2"/>
        <v>-</v>
      </c>
      <c r="J16" s="826" t="str">
        <f t="shared" si="2"/>
        <v>-</v>
      </c>
      <c r="K16" s="826" t="str">
        <f t="shared" si="2"/>
        <v>-</v>
      </c>
      <c r="L16" s="826" t="str">
        <f t="shared" si="2"/>
        <v>-</v>
      </c>
      <c r="M16" s="826" t="str">
        <f t="shared" si="2"/>
        <v>-</v>
      </c>
      <c r="N16" s="826" t="str">
        <f t="shared" si="2"/>
        <v>-</v>
      </c>
      <c r="O16" s="826" t="str">
        <f t="shared" si="2"/>
        <v>-</v>
      </c>
      <c r="P16" s="826" t="str">
        <f t="shared" si="2"/>
        <v>-</v>
      </c>
      <c r="Q16" s="826" t="str">
        <f t="shared" si="2"/>
        <v>-</v>
      </c>
      <c r="R16" s="671"/>
      <c r="S16" s="672"/>
      <c r="U16" s="1251"/>
      <c r="V16" s="1252"/>
      <c r="W16" s="1173" t="s">
        <v>587</v>
      </c>
      <c r="X16" s="1173"/>
      <c r="Y16" s="1174">
        <f>IF($AB$3="計算パターン１",R38,IF($AB$3="計算パターン２",R53,"-"))</f>
        <v>16</v>
      </c>
      <c r="Z16" s="1175"/>
      <c r="AA16" s="834" t="s">
        <v>579</v>
      </c>
      <c r="AC16" s="673">
        <v>13</v>
      </c>
      <c r="AD16" s="674">
        <v>3</v>
      </c>
      <c r="AE16" s="1135" t="str">
        <f t="shared" si="1"/>
        <v>OK</v>
      </c>
    </row>
    <row r="17" spans="1:31" ht="17.25" customHeight="1" thickBot="1">
      <c r="B17" s="1223" t="s">
        <v>586</v>
      </c>
      <c r="C17" s="1216" t="s">
        <v>578</v>
      </c>
      <c r="D17" s="1216"/>
      <c r="E17" s="666" t="s">
        <v>582</v>
      </c>
      <c r="F17" s="667"/>
      <c r="G17" s="668"/>
      <c r="H17" s="668"/>
      <c r="I17" s="668"/>
      <c r="J17" s="668"/>
      <c r="K17" s="668"/>
      <c r="L17" s="668"/>
      <c r="M17" s="668"/>
      <c r="N17" s="668"/>
      <c r="O17" s="668"/>
      <c r="P17" s="668"/>
      <c r="Q17" s="668"/>
      <c r="R17" s="827">
        <f>ROUND(SUM(F17:Q17)/12,0)</f>
        <v>0</v>
      </c>
      <c r="S17" s="669"/>
      <c r="U17" s="1244"/>
      <c r="V17" s="1245"/>
      <c r="W17" s="1181" t="s">
        <v>588</v>
      </c>
      <c r="X17" s="1181"/>
      <c r="Y17" s="1182">
        <f>IF($AB$3="計算パターン１",R39,IF($AB$3="計算パターン２",R54,"-"))</f>
        <v>2</v>
      </c>
      <c r="Z17" s="1183"/>
      <c r="AA17" s="832" t="s">
        <v>579</v>
      </c>
      <c r="AC17" s="677">
        <v>1</v>
      </c>
      <c r="AD17" s="678">
        <v>1</v>
      </c>
      <c r="AE17" s="1135" t="str">
        <f t="shared" si="1"/>
        <v>OK</v>
      </c>
    </row>
    <row r="18" spans="1:31" ht="17.25" customHeight="1" thickTop="1" thickBot="1">
      <c r="B18" s="1224"/>
      <c r="C18" s="1216"/>
      <c r="D18" s="1216"/>
      <c r="E18" s="666" t="s">
        <v>584</v>
      </c>
      <c r="F18" s="670"/>
      <c r="G18" s="826" t="str">
        <f>IFERROR(G17/$F$17,"-")</f>
        <v>-</v>
      </c>
      <c r="H18" s="826" t="str">
        <f t="shared" ref="H18:Q18" si="3">IFERROR(H17/$F$17,"-")</f>
        <v>-</v>
      </c>
      <c r="I18" s="826" t="str">
        <f t="shared" si="3"/>
        <v>-</v>
      </c>
      <c r="J18" s="826" t="str">
        <f t="shared" si="3"/>
        <v>-</v>
      </c>
      <c r="K18" s="826" t="str">
        <f t="shared" si="3"/>
        <v>-</v>
      </c>
      <c r="L18" s="826" t="str">
        <f t="shared" si="3"/>
        <v>-</v>
      </c>
      <c r="M18" s="826" t="str">
        <f t="shared" si="3"/>
        <v>-</v>
      </c>
      <c r="N18" s="826" t="str">
        <f t="shared" si="3"/>
        <v>-</v>
      </c>
      <c r="O18" s="826" t="str">
        <f t="shared" si="3"/>
        <v>-</v>
      </c>
      <c r="P18" s="826" t="str">
        <f t="shared" si="3"/>
        <v>-</v>
      </c>
      <c r="Q18" s="826" t="str">
        <f t="shared" si="3"/>
        <v>-</v>
      </c>
      <c r="R18" s="671" t="s">
        <v>589</v>
      </c>
      <c r="S18" s="672"/>
      <c r="U18" s="1226" t="s">
        <v>567</v>
      </c>
      <c r="V18" s="1227"/>
      <c r="W18" s="1227"/>
      <c r="X18" s="1227"/>
      <c r="Y18" s="1228">
        <f>SUM(Y12:Z17)</f>
        <v>18</v>
      </c>
      <c r="Z18" s="1229"/>
      <c r="AA18" s="835" t="s">
        <v>590</v>
      </c>
      <c r="AC18" s="679"/>
      <c r="AD18" s="679"/>
    </row>
    <row r="19" spans="1:31" ht="17.25" customHeight="1">
      <c r="B19" s="1224"/>
      <c r="C19" s="1216" t="s">
        <v>583</v>
      </c>
      <c r="D19" s="1216"/>
      <c r="E19" s="666" t="s">
        <v>582</v>
      </c>
      <c r="F19" s="675"/>
      <c r="G19" s="676"/>
      <c r="H19" s="676"/>
      <c r="I19" s="676"/>
      <c r="J19" s="676"/>
      <c r="K19" s="676"/>
      <c r="L19" s="676"/>
      <c r="M19" s="676"/>
      <c r="N19" s="676"/>
      <c r="O19" s="676"/>
      <c r="P19" s="676"/>
      <c r="Q19" s="676"/>
      <c r="R19" s="827">
        <f>ROUND(SUM(F19:Q19)/12,0)</f>
        <v>0</v>
      </c>
      <c r="S19" s="669"/>
    </row>
    <row r="20" spans="1:31" ht="17.25" customHeight="1">
      <c r="B20" s="1224"/>
      <c r="C20" s="1216"/>
      <c r="D20" s="1216"/>
      <c r="E20" s="666" t="s">
        <v>584</v>
      </c>
      <c r="F20" s="670"/>
      <c r="G20" s="826" t="str">
        <f>IFERROR(G19/$F$19,"-")</f>
        <v>-</v>
      </c>
      <c r="H20" s="826" t="str">
        <f t="shared" ref="H20:Q20" si="4">IFERROR(H19/$F$19,"-")</f>
        <v>-</v>
      </c>
      <c r="I20" s="826" t="str">
        <f t="shared" si="4"/>
        <v>-</v>
      </c>
      <c r="J20" s="826" t="str">
        <f t="shared" si="4"/>
        <v>-</v>
      </c>
      <c r="K20" s="826" t="str">
        <f t="shared" si="4"/>
        <v>-</v>
      </c>
      <c r="L20" s="826" t="str">
        <f t="shared" si="4"/>
        <v>-</v>
      </c>
      <c r="M20" s="826" t="str">
        <f t="shared" si="4"/>
        <v>-</v>
      </c>
      <c r="N20" s="826" t="str">
        <f t="shared" si="4"/>
        <v>-</v>
      </c>
      <c r="O20" s="826" t="str">
        <f t="shared" si="4"/>
        <v>-</v>
      </c>
      <c r="P20" s="826" t="str">
        <f t="shared" si="4"/>
        <v>-</v>
      </c>
      <c r="Q20" s="826" t="str">
        <f t="shared" si="4"/>
        <v>-</v>
      </c>
      <c r="R20" s="671"/>
      <c r="S20" s="672"/>
    </row>
    <row r="21" spans="1:31" ht="17.25" hidden="1" customHeight="1">
      <c r="B21" s="1224"/>
      <c r="C21" s="1217"/>
      <c r="D21" s="1218" t="s">
        <v>591</v>
      </c>
      <c r="E21" s="666" t="s">
        <v>582</v>
      </c>
      <c r="F21" s="680"/>
      <c r="G21" s="681"/>
      <c r="H21" s="681"/>
      <c r="I21" s="681"/>
      <c r="J21" s="681"/>
      <c r="K21" s="681"/>
      <c r="L21" s="681"/>
      <c r="M21" s="681"/>
      <c r="N21" s="681"/>
      <c r="O21" s="681"/>
      <c r="P21" s="681"/>
      <c r="Q21" s="681"/>
      <c r="R21" s="682">
        <f>ROUND(SUM(F21:Q21)/12,0)</f>
        <v>0</v>
      </c>
      <c r="S21" s="669"/>
    </row>
    <row r="22" spans="1:31" ht="17.25" hidden="1" customHeight="1">
      <c r="B22" s="1224"/>
      <c r="C22" s="1217"/>
      <c r="D22" s="1148"/>
      <c r="E22" s="666" t="s">
        <v>584</v>
      </c>
      <c r="F22" s="670"/>
      <c r="G22" s="683" t="e">
        <f t="shared" ref="G22:Q22" si="5">G21/$F$21</f>
        <v>#DIV/0!</v>
      </c>
      <c r="H22" s="683" t="e">
        <f t="shared" si="5"/>
        <v>#DIV/0!</v>
      </c>
      <c r="I22" s="683" t="e">
        <f t="shared" si="5"/>
        <v>#DIV/0!</v>
      </c>
      <c r="J22" s="683" t="e">
        <f t="shared" si="5"/>
        <v>#DIV/0!</v>
      </c>
      <c r="K22" s="683" t="e">
        <f t="shared" si="5"/>
        <v>#DIV/0!</v>
      </c>
      <c r="L22" s="683" t="e">
        <f t="shared" si="5"/>
        <v>#DIV/0!</v>
      </c>
      <c r="M22" s="683" t="e">
        <f t="shared" si="5"/>
        <v>#DIV/0!</v>
      </c>
      <c r="N22" s="683" t="e">
        <f t="shared" si="5"/>
        <v>#DIV/0!</v>
      </c>
      <c r="O22" s="683" t="e">
        <f t="shared" si="5"/>
        <v>#DIV/0!</v>
      </c>
      <c r="P22" s="683" t="e">
        <f t="shared" si="5"/>
        <v>#DIV/0!</v>
      </c>
      <c r="Q22" s="683" t="e">
        <f t="shared" si="5"/>
        <v>#DIV/0!</v>
      </c>
      <c r="R22" s="671"/>
      <c r="S22" s="672"/>
    </row>
    <row r="23" spans="1:31" ht="17.25" customHeight="1">
      <c r="B23" s="1224"/>
      <c r="C23" s="1216" t="s">
        <v>587</v>
      </c>
      <c r="D23" s="1216"/>
      <c r="E23" s="666" t="s">
        <v>582</v>
      </c>
      <c r="F23" s="675">
        <v>13</v>
      </c>
      <c r="G23" s="676">
        <v>13</v>
      </c>
      <c r="H23" s="676">
        <v>13</v>
      </c>
      <c r="I23" s="676">
        <v>13</v>
      </c>
      <c r="J23" s="676">
        <v>14</v>
      </c>
      <c r="K23" s="676">
        <v>14</v>
      </c>
      <c r="L23" s="676">
        <v>14</v>
      </c>
      <c r="M23" s="676">
        <v>14</v>
      </c>
      <c r="N23" s="676">
        <v>14</v>
      </c>
      <c r="O23" s="676">
        <v>15</v>
      </c>
      <c r="P23" s="676">
        <v>15</v>
      </c>
      <c r="Q23" s="676">
        <v>15</v>
      </c>
      <c r="R23" s="827">
        <f>ROUND(SUM(F23:Q23)/12,0)</f>
        <v>14</v>
      </c>
      <c r="S23" s="669"/>
    </row>
    <row r="24" spans="1:31" ht="17.25" customHeight="1">
      <c r="B24" s="1224"/>
      <c r="C24" s="1216"/>
      <c r="D24" s="1216"/>
      <c r="E24" s="666" t="s">
        <v>584</v>
      </c>
      <c r="F24" s="670"/>
      <c r="G24" s="826">
        <f>IFERROR(G23/$F$23,"-")</f>
        <v>1</v>
      </c>
      <c r="H24" s="826">
        <f t="shared" ref="H24:Q24" si="6">IFERROR(H23/$F$23,"-")</f>
        <v>1</v>
      </c>
      <c r="I24" s="826">
        <f t="shared" si="6"/>
        <v>1</v>
      </c>
      <c r="J24" s="826">
        <f t="shared" si="6"/>
        <v>1.0769230769230769</v>
      </c>
      <c r="K24" s="826">
        <f t="shared" si="6"/>
        <v>1.0769230769230769</v>
      </c>
      <c r="L24" s="826">
        <f t="shared" si="6"/>
        <v>1.0769230769230769</v>
      </c>
      <c r="M24" s="826">
        <f t="shared" si="6"/>
        <v>1.0769230769230769</v>
      </c>
      <c r="N24" s="826">
        <f t="shared" si="6"/>
        <v>1.0769230769230769</v>
      </c>
      <c r="O24" s="826">
        <f t="shared" si="6"/>
        <v>1.1538461538461537</v>
      </c>
      <c r="P24" s="826">
        <f t="shared" si="6"/>
        <v>1.1538461538461537</v>
      </c>
      <c r="Q24" s="826">
        <f t="shared" si="6"/>
        <v>1.1538461538461537</v>
      </c>
      <c r="R24" s="671"/>
      <c r="S24" s="672"/>
    </row>
    <row r="25" spans="1:31" ht="17.25" customHeight="1">
      <c r="B25" s="1224"/>
      <c r="C25" s="1216" t="s">
        <v>588</v>
      </c>
      <c r="D25" s="1216"/>
      <c r="E25" s="666" t="s">
        <v>582</v>
      </c>
      <c r="F25" s="675">
        <v>2</v>
      </c>
      <c r="G25" s="676">
        <v>2</v>
      </c>
      <c r="H25" s="676">
        <v>2</v>
      </c>
      <c r="I25" s="676">
        <v>2</v>
      </c>
      <c r="J25" s="676">
        <v>2</v>
      </c>
      <c r="K25" s="676">
        <v>2</v>
      </c>
      <c r="L25" s="676">
        <v>2</v>
      </c>
      <c r="M25" s="676">
        <v>2</v>
      </c>
      <c r="N25" s="676">
        <v>3</v>
      </c>
      <c r="O25" s="676">
        <v>3</v>
      </c>
      <c r="P25" s="676">
        <v>3</v>
      </c>
      <c r="Q25" s="676">
        <v>3</v>
      </c>
      <c r="R25" s="827">
        <f>ROUND(SUM(F25:Q25)/12,0)</f>
        <v>2</v>
      </c>
      <c r="S25" s="669"/>
    </row>
    <row r="26" spans="1:31" ht="17.25" customHeight="1" thickBot="1">
      <c r="B26" s="1225"/>
      <c r="C26" s="1219"/>
      <c r="D26" s="1219"/>
      <c r="E26" s="684" t="s">
        <v>584</v>
      </c>
      <c r="F26" s="685"/>
      <c r="G26" s="828">
        <f>IFERROR(G25/$F$25,"-")</f>
        <v>1</v>
      </c>
      <c r="H26" s="828">
        <f t="shared" ref="H26:Q26" si="7">IFERROR(H25/$F$25,"-")</f>
        <v>1</v>
      </c>
      <c r="I26" s="828">
        <f t="shared" si="7"/>
        <v>1</v>
      </c>
      <c r="J26" s="828">
        <f t="shared" si="7"/>
        <v>1</v>
      </c>
      <c r="K26" s="828">
        <f t="shared" si="7"/>
        <v>1</v>
      </c>
      <c r="L26" s="828">
        <f t="shared" si="7"/>
        <v>1</v>
      </c>
      <c r="M26" s="828">
        <f t="shared" si="7"/>
        <v>1</v>
      </c>
      <c r="N26" s="828">
        <f t="shared" si="7"/>
        <v>1.5</v>
      </c>
      <c r="O26" s="828">
        <f t="shared" si="7"/>
        <v>1.5</v>
      </c>
      <c r="P26" s="828">
        <f t="shared" si="7"/>
        <v>1.5</v>
      </c>
      <c r="Q26" s="828">
        <f t="shared" si="7"/>
        <v>1.5</v>
      </c>
      <c r="R26" s="686"/>
      <c r="S26" s="672"/>
    </row>
    <row r="27" spans="1:31" ht="17.25" customHeight="1" thickTop="1" thickBot="1">
      <c r="B27" s="1220" t="s">
        <v>567</v>
      </c>
      <c r="C27" s="1221"/>
      <c r="D27" s="1222"/>
      <c r="E27" s="687"/>
      <c r="F27" s="830">
        <f>SUM(F17+F19+F23+F25)</f>
        <v>15</v>
      </c>
      <c r="G27" s="688"/>
      <c r="H27" s="688"/>
      <c r="I27" s="688"/>
      <c r="J27" s="688"/>
      <c r="K27" s="688"/>
      <c r="L27" s="688"/>
      <c r="M27" s="688"/>
      <c r="N27" s="688"/>
      <c r="O27" s="688"/>
      <c r="P27" s="688"/>
      <c r="Q27" s="688"/>
      <c r="R27" s="829">
        <f>SUM(R13:R26)</f>
        <v>16</v>
      </c>
      <c r="S27" s="669"/>
    </row>
    <row r="28" spans="1:31" ht="12" customHeight="1">
      <c r="C28" s="654"/>
      <c r="D28" s="654"/>
      <c r="E28" s="654"/>
      <c r="F28" s="689"/>
      <c r="G28" s="690"/>
      <c r="H28" s="690"/>
      <c r="I28" s="690"/>
      <c r="J28" s="690"/>
      <c r="K28" s="690"/>
      <c r="L28" s="690"/>
      <c r="M28" s="690"/>
      <c r="N28" s="690"/>
      <c r="O28" s="690"/>
      <c r="P28" s="690"/>
      <c r="Q28" s="690"/>
    </row>
    <row r="29" spans="1:31" ht="10.5" customHeight="1">
      <c r="C29" s="654"/>
      <c r="D29" s="654"/>
      <c r="E29" s="654"/>
      <c r="F29" s="689"/>
      <c r="G29" s="690"/>
      <c r="H29" s="690"/>
      <c r="I29" s="690"/>
      <c r="J29" s="690"/>
      <c r="K29" s="690"/>
      <c r="L29" s="690"/>
      <c r="M29" s="690"/>
      <c r="N29" s="690"/>
      <c r="O29" s="690"/>
      <c r="P29" s="690"/>
      <c r="Q29" s="690"/>
    </row>
    <row r="30" spans="1:31" ht="28.5" customHeight="1" thickBot="1">
      <c r="A30" s="691" t="s">
        <v>592</v>
      </c>
      <c r="B30" s="691"/>
      <c r="E30" s="644"/>
      <c r="F30" s="692"/>
      <c r="G30" s="644"/>
      <c r="H30" s="644"/>
      <c r="I30" s="644"/>
      <c r="J30" s="644"/>
      <c r="K30" s="644"/>
      <c r="L30" s="644"/>
      <c r="M30" s="644"/>
      <c r="N30" s="644"/>
      <c r="O30" s="644"/>
      <c r="P30" s="644"/>
      <c r="Q30" s="644"/>
    </row>
    <row r="31" spans="1:31" ht="17.25" customHeight="1">
      <c r="B31" s="1161" t="str">
        <f>"令和"&amp;$E$3&amp;"年度"</f>
        <v>令和4年度</v>
      </c>
      <c r="C31" s="1162"/>
      <c r="D31" s="1162"/>
      <c r="E31" s="1214"/>
      <c r="F31" s="693">
        <v>4</v>
      </c>
      <c r="G31" s="659">
        <v>5</v>
      </c>
      <c r="H31" s="660">
        <v>6</v>
      </c>
      <c r="I31" s="694">
        <v>7</v>
      </c>
      <c r="J31" s="659">
        <v>8</v>
      </c>
      <c r="K31" s="660">
        <v>9</v>
      </c>
      <c r="L31" s="660">
        <v>10</v>
      </c>
      <c r="M31" s="660">
        <v>11</v>
      </c>
      <c r="N31" s="660">
        <v>12</v>
      </c>
      <c r="O31" s="660">
        <v>1</v>
      </c>
      <c r="P31" s="660">
        <v>2</v>
      </c>
      <c r="Q31" s="695">
        <v>3</v>
      </c>
      <c r="R31" s="1165" t="s">
        <v>569</v>
      </c>
      <c r="S31" s="661"/>
    </row>
    <row r="32" spans="1:31" ht="17.25" customHeight="1">
      <c r="B32" s="1163"/>
      <c r="C32" s="1164"/>
      <c r="D32" s="1164"/>
      <c r="E32" s="1215"/>
      <c r="F32" s="1167" t="s">
        <v>576</v>
      </c>
      <c r="G32" s="1168"/>
      <c r="H32" s="1168"/>
      <c r="I32" s="1169"/>
      <c r="J32" s="1170" t="s">
        <v>593</v>
      </c>
      <c r="K32" s="1170"/>
      <c r="L32" s="1170"/>
      <c r="M32" s="1170"/>
      <c r="N32" s="1170"/>
      <c r="O32" s="1170"/>
      <c r="P32" s="1170"/>
      <c r="Q32" s="1171"/>
      <c r="R32" s="1166"/>
      <c r="S32" s="661"/>
    </row>
    <row r="33" spans="1:38" ht="17.25" customHeight="1">
      <c r="B33" s="1145" t="s">
        <v>594</v>
      </c>
      <c r="C33" s="1147" t="s">
        <v>578</v>
      </c>
      <c r="D33" s="1148"/>
      <c r="E33" s="696" t="s">
        <v>582</v>
      </c>
      <c r="F33" s="697"/>
      <c r="G33" s="698"/>
      <c r="H33" s="699"/>
      <c r="I33" s="700"/>
      <c r="J33" s="836" t="str">
        <f>IFERROR($F$33*J14,"-")</f>
        <v>-</v>
      </c>
      <c r="K33" s="837" t="str">
        <f>IFERROR($F$33*K14,"-")</f>
        <v>-</v>
      </c>
      <c r="L33" s="837" t="str">
        <f t="shared" ref="L33:Q33" si="8">IFERROR($F$33*L14,"-")</f>
        <v>-</v>
      </c>
      <c r="M33" s="837" t="str">
        <f>IFERROR($F$33*M14,"-")</f>
        <v>-</v>
      </c>
      <c r="N33" s="837" t="str">
        <f t="shared" si="8"/>
        <v>-</v>
      </c>
      <c r="O33" s="837" t="str">
        <f t="shared" si="8"/>
        <v>-</v>
      </c>
      <c r="P33" s="837" t="str">
        <f t="shared" si="8"/>
        <v>-</v>
      </c>
      <c r="Q33" s="837" t="str">
        <f t="shared" si="8"/>
        <v>-</v>
      </c>
      <c r="R33" s="838">
        <f>ROUND(SUM(F33:Q33)/12,0)</f>
        <v>0</v>
      </c>
      <c r="S33" s="669"/>
    </row>
    <row r="34" spans="1:38" ht="17.25" customHeight="1">
      <c r="B34" s="1146"/>
      <c r="C34" s="1149" t="s">
        <v>583</v>
      </c>
      <c r="D34" s="1149"/>
      <c r="E34" s="701" t="s">
        <v>582</v>
      </c>
      <c r="F34" s="697"/>
      <c r="G34" s="698"/>
      <c r="H34" s="699"/>
      <c r="I34" s="700"/>
      <c r="J34" s="836" t="str">
        <f>IFERROR($F$34*J16,"-")</f>
        <v>-</v>
      </c>
      <c r="K34" s="837" t="str">
        <f>IFERROR($F$34*K16,"-")</f>
        <v>-</v>
      </c>
      <c r="L34" s="837" t="str">
        <f t="shared" ref="L34:Q34" si="9">IFERROR($F$34*L16,"-")</f>
        <v>-</v>
      </c>
      <c r="M34" s="837" t="str">
        <f t="shared" si="9"/>
        <v>-</v>
      </c>
      <c r="N34" s="837" t="str">
        <f t="shared" si="9"/>
        <v>-</v>
      </c>
      <c r="O34" s="837" t="str">
        <f t="shared" si="9"/>
        <v>-</v>
      </c>
      <c r="P34" s="837" t="str">
        <f t="shared" si="9"/>
        <v>-</v>
      </c>
      <c r="Q34" s="837" t="str">
        <f t="shared" si="9"/>
        <v>-</v>
      </c>
      <c r="R34" s="838">
        <f>ROUND(SUM(F34:Q34)/12,0)</f>
        <v>0</v>
      </c>
      <c r="S34" s="669"/>
    </row>
    <row r="35" spans="1:38" ht="17.25" customHeight="1">
      <c r="B35" s="1145" t="s">
        <v>595</v>
      </c>
      <c r="C35" s="1147" t="s">
        <v>578</v>
      </c>
      <c r="D35" s="1148"/>
      <c r="E35" s="696" t="s">
        <v>582</v>
      </c>
      <c r="F35" s="697"/>
      <c r="G35" s="698"/>
      <c r="H35" s="699"/>
      <c r="I35" s="700"/>
      <c r="J35" s="836" t="str">
        <f>IFERROR($F$35*J18,"-")</f>
        <v>-</v>
      </c>
      <c r="K35" s="836" t="str">
        <f t="shared" ref="K35:Q35" si="10">IFERROR($F$35*K18,"-")</f>
        <v>-</v>
      </c>
      <c r="L35" s="836" t="str">
        <f t="shared" si="10"/>
        <v>-</v>
      </c>
      <c r="M35" s="836" t="str">
        <f t="shared" si="10"/>
        <v>-</v>
      </c>
      <c r="N35" s="836" t="str">
        <f t="shared" si="10"/>
        <v>-</v>
      </c>
      <c r="O35" s="836" t="str">
        <f t="shared" si="10"/>
        <v>-</v>
      </c>
      <c r="P35" s="836" t="str">
        <f t="shared" si="10"/>
        <v>-</v>
      </c>
      <c r="Q35" s="836" t="str">
        <f t="shared" si="10"/>
        <v>-</v>
      </c>
      <c r="R35" s="838">
        <f>ROUND(SUM(F35:Q35)/12,0)</f>
        <v>0</v>
      </c>
      <c r="S35" s="669"/>
    </row>
    <row r="36" spans="1:38" ht="17.25" customHeight="1">
      <c r="B36" s="1146"/>
      <c r="C36" s="1149" t="s">
        <v>583</v>
      </c>
      <c r="D36" s="1149"/>
      <c r="E36" s="701" t="s">
        <v>582</v>
      </c>
      <c r="F36" s="697"/>
      <c r="G36" s="698"/>
      <c r="H36" s="699"/>
      <c r="I36" s="700"/>
      <c r="J36" s="836" t="str">
        <f>IFERROR($F$36*J20,"-")</f>
        <v>-</v>
      </c>
      <c r="K36" s="836" t="str">
        <f t="shared" ref="K36:Q36" si="11">IFERROR($F$36*K20,"-")</f>
        <v>-</v>
      </c>
      <c r="L36" s="836" t="str">
        <f t="shared" si="11"/>
        <v>-</v>
      </c>
      <c r="M36" s="836" t="str">
        <f t="shared" si="11"/>
        <v>-</v>
      </c>
      <c r="N36" s="836" t="str">
        <f t="shared" si="11"/>
        <v>-</v>
      </c>
      <c r="O36" s="836" t="str">
        <f t="shared" si="11"/>
        <v>-</v>
      </c>
      <c r="P36" s="836" t="str">
        <f t="shared" si="11"/>
        <v>-</v>
      </c>
      <c r="Q36" s="836" t="str">
        <f t="shared" si="11"/>
        <v>-</v>
      </c>
      <c r="R36" s="838">
        <f>ROUND(SUM(F36:Q36)/12,0)</f>
        <v>0</v>
      </c>
      <c r="S36" s="669"/>
    </row>
    <row r="37" spans="1:38" ht="25.5" hidden="1" customHeight="1">
      <c r="B37" s="1146"/>
      <c r="C37" s="702"/>
      <c r="D37" s="703" t="s">
        <v>596</v>
      </c>
      <c r="E37" s="696" t="s">
        <v>582</v>
      </c>
      <c r="F37" s="697"/>
      <c r="G37" s="698"/>
      <c r="H37" s="699"/>
      <c r="I37" s="700"/>
      <c r="J37" s="836"/>
      <c r="K37" s="837"/>
      <c r="L37" s="837"/>
      <c r="M37" s="837"/>
      <c r="N37" s="837"/>
      <c r="O37" s="837"/>
      <c r="P37" s="837"/>
      <c r="Q37" s="839"/>
      <c r="R37" s="838"/>
      <c r="S37" s="669"/>
    </row>
    <row r="38" spans="1:38" ht="17.25" customHeight="1">
      <c r="B38" s="1146"/>
      <c r="C38" s="1147" t="s">
        <v>587</v>
      </c>
      <c r="D38" s="1148"/>
      <c r="E38" s="696" t="s">
        <v>582</v>
      </c>
      <c r="F38" s="697">
        <v>15</v>
      </c>
      <c r="G38" s="698">
        <v>15</v>
      </c>
      <c r="H38" s="699">
        <v>15</v>
      </c>
      <c r="I38" s="700">
        <v>15</v>
      </c>
      <c r="J38" s="836">
        <f>IFERROR($F$38*J24,"-")</f>
        <v>16.153846153846153</v>
      </c>
      <c r="K38" s="836">
        <f t="shared" ref="K38:Q38" si="12">IFERROR($F$38*K24,"-")</f>
        <v>16.153846153846153</v>
      </c>
      <c r="L38" s="836">
        <f t="shared" si="12"/>
        <v>16.153846153846153</v>
      </c>
      <c r="M38" s="836">
        <f t="shared" si="12"/>
        <v>16.153846153846153</v>
      </c>
      <c r="N38" s="836">
        <f t="shared" si="12"/>
        <v>16.153846153846153</v>
      </c>
      <c r="O38" s="836">
        <f t="shared" si="12"/>
        <v>17.307692307692307</v>
      </c>
      <c r="P38" s="836">
        <f t="shared" si="12"/>
        <v>17.307692307692307</v>
      </c>
      <c r="Q38" s="836">
        <f t="shared" si="12"/>
        <v>17.307692307692307</v>
      </c>
      <c r="R38" s="838">
        <f>ROUND(SUM(F38:Q38)/12,0)</f>
        <v>16</v>
      </c>
      <c r="S38" s="669"/>
      <c r="U38" s="1212" t="s">
        <v>597</v>
      </c>
      <c r="V38" s="1213"/>
      <c r="W38" s="1213"/>
      <c r="X38" s="1213"/>
      <c r="Y38" s="1213"/>
      <c r="Z38" s="1213"/>
      <c r="AA38" s="1213"/>
      <c r="AB38" s="1213"/>
      <c r="AC38" s="1213"/>
    </row>
    <row r="39" spans="1:38" ht="17.25" customHeight="1" thickBot="1">
      <c r="B39" s="1150"/>
      <c r="C39" s="1151" t="s">
        <v>588</v>
      </c>
      <c r="D39" s="1152"/>
      <c r="E39" s="704" t="s">
        <v>582</v>
      </c>
      <c r="F39" s="705">
        <v>2</v>
      </c>
      <c r="G39" s="706">
        <v>2</v>
      </c>
      <c r="H39" s="707">
        <v>2</v>
      </c>
      <c r="I39" s="708">
        <v>2</v>
      </c>
      <c r="J39" s="840">
        <f>IFERROR($F$39*J26,"-")</f>
        <v>2</v>
      </c>
      <c r="K39" s="840">
        <f t="shared" ref="K39:Q39" si="13">IFERROR($F$39*K26,"-")</f>
        <v>2</v>
      </c>
      <c r="L39" s="840">
        <f t="shared" si="13"/>
        <v>2</v>
      </c>
      <c r="M39" s="840">
        <f t="shared" si="13"/>
        <v>2</v>
      </c>
      <c r="N39" s="840">
        <f t="shared" si="13"/>
        <v>3</v>
      </c>
      <c r="O39" s="840">
        <f t="shared" si="13"/>
        <v>3</v>
      </c>
      <c r="P39" s="840">
        <f t="shared" si="13"/>
        <v>3</v>
      </c>
      <c r="Q39" s="840">
        <f t="shared" si="13"/>
        <v>3</v>
      </c>
      <c r="R39" s="841">
        <f>ROUND(SUM(F39:Q39)/12,0)</f>
        <v>2</v>
      </c>
      <c r="S39" s="669"/>
      <c r="U39" s="1213"/>
      <c r="V39" s="1213"/>
      <c r="W39" s="1213"/>
      <c r="X39" s="1213"/>
      <c r="Y39" s="1213"/>
      <c r="Z39" s="1213"/>
      <c r="AA39" s="1213"/>
      <c r="AB39" s="1213"/>
      <c r="AC39" s="1213"/>
    </row>
    <row r="40" spans="1:38" ht="17.25" customHeight="1" thickTop="1" thickBot="1">
      <c r="B40" s="1139" t="s">
        <v>567</v>
      </c>
      <c r="C40" s="1140"/>
      <c r="D40" s="1141"/>
      <c r="E40" s="709"/>
      <c r="F40" s="843">
        <f>SUM(F35+F36+F38+F39)</f>
        <v>17</v>
      </c>
      <c r="G40" s="844">
        <f t="shared" ref="G40:H40" si="14">SUM(G35+G36+G38+G39)</f>
        <v>17</v>
      </c>
      <c r="H40" s="844">
        <f t="shared" si="14"/>
        <v>17</v>
      </c>
      <c r="I40" s="845">
        <f>SUM(I35+I36+I38+I39)</f>
        <v>17</v>
      </c>
      <c r="J40" s="710"/>
      <c r="K40" s="711"/>
      <c r="L40" s="711"/>
      <c r="M40" s="711"/>
      <c r="N40" s="711"/>
      <c r="O40" s="711"/>
      <c r="P40" s="711"/>
      <c r="Q40" s="712"/>
      <c r="R40" s="842">
        <f>SUM(R33:R39)</f>
        <v>18</v>
      </c>
      <c r="S40" s="669"/>
      <c r="U40" s="1202" t="s">
        <v>571</v>
      </c>
      <c r="V40" s="1203"/>
      <c r="W40" s="1204" t="s">
        <v>598</v>
      </c>
      <c r="X40" s="1203"/>
      <c r="Y40" s="1205"/>
      <c r="AA40" s="1206" t="s">
        <v>599</v>
      </c>
      <c r="AB40" s="1207"/>
      <c r="AC40" s="1207"/>
      <c r="AD40" s="1207"/>
      <c r="AH40" s="1208" t="s">
        <v>571</v>
      </c>
      <c r="AI40" s="1209"/>
      <c r="AJ40" s="1210" t="s">
        <v>598</v>
      </c>
      <c r="AK40" s="1209"/>
      <c r="AL40" s="1211"/>
    </row>
    <row r="41" spans="1:38" ht="17.25" customHeight="1" thickTop="1">
      <c r="C41" s="713" t="s">
        <v>600</v>
      </c>
      <c r="D41" s="689"/>
      <c r="U41" s="1188" t="s">
        <v>578</v>
      </c>
      <c r="V41" s="1189"/>
      <c r="W41" s="1190">
        <f>Y12+Y14</f>
        <v>0</v>
      </c>
      <c r="X41" s="1191"/>
      <c r="Y41" s="831" t="s">
        <v>579</v>
      </c>
      <c r="AA41" s="714">
        <v>0</v>
      </c>
      <c r="AB41" s="715" t="s">
        <v>590</v>
      </c>
      <c r="AH41" s="1192" t="s">
        <v>578</v>
      </c>
      <c r="AI41" s="1193"/>
      <c r="AJ41" s="1194">
        <f>W41-AA41</f>
        <v>0</v>
      </c>
      <c r="AK41" s="1195"/>
      <c r="AL41" s="716" t="s">
        <v>579</v>
      </c>
    </row>
    <row r="42" spans="1:38" ht="17.25" customHeight="1">
      <c r="C42" s="689"/>
      <c r="D42" s="689"/>
      <c r="U42" s="1196" t="s">
        <v>583</v>
      </c>
      <c r="V42" s="1197"/>
      <c r="W42" s="1198">
        <f>Y13+Y15</f>
        <v>0</v>
      </c>
      <c r="X42" s="1199"/>
      <c r="Y42" s="834" t="s">
        <v>579</v>
      </c>
      <c r="Z42" s="635"/>
      <c r="AA42" s="717">
        <v>0</v>
      </c>
      <c r="AB42" s="718" t="s">
        <v>590</v>
      </c>
      <c r="AC42" s="635"/>
      <c r="AH42" s="1200" t="s">
        <v>583</v>
      </c>
      <c r="AI42" s="1201"/>
      <c r="AJ42" s="1178">
        <f>W42-AA42</f>
        <v>0</v>
      </c>
      <c r="AK42" s="1179"/>
      <c r="AL42" s="719" t="s">
        <v>579</v>
      </c>
    </row>
    <row r="43" spans="1:38" ht="17.25" customHeight="1">
      <c r="C43" s="689"/>
      <c r="D43" s="689"/>
      <c r="U43" s="1172" t="s">
        <v>587</v>
      </c>
      <c r="V43" s="1173"/>
      <c r="W43" s="1174">
        <f>Y16</f>
        <v>16</v>
      </c>
      <c r="X43" s="1175"/>
      <c r="Y43" s="834" t="s">
        <v>579</v>
      </c>
      <c r="Z43" s="635"/>
      <c r="AA43" s="720">
        <v>2</v>
      </c>
      <c r="AB43" s="718" t="s">
        <v>590</v>
      </c>
      <c r="AC43" s="635"/>
      <c r="AD43" s="679"/>
      <c r="AH43" s="1176" t="s">
        <v>587</v>
      </c>
      <c r="AI43" s="1177"/>
      <c r="AJ43" s="1178">
        <f>W43-AA43</f>
        <v>14</v>
      </c>
      <c r="AK43" s="1179"/>
      <c r="AL43" s="719" t="s">
        <v>579</v>
      </c>
    </row>
    <row r="44" spans="1:38" ht="16.5" customHeight="1" thickBot="1">
      <c r="C44" s="689"/>
      <c r="D44" s="689"/>
      <c r="U44" s="1180" t="s">
        <v>588</v>
      </c>
      <c r="V44" s="1181"/>
      <c r="W44" s="1182">
        <f>Y17</f>
        <v>2</v>
      </c>
      <c r="X44" s="1183"/>
      <c r="Y44" s="832" t="s">
        <v>579</v>
      </c>
      <c r="AA44" s="721">
        <v>0</v>
      </c>
      <c r="AB44" s="718" t="s">
        <v>590</v>
      </c>
      <c r="AH44" s="1184" t="s">
        <v>588</v>
      </c>
      <c r="AI44" s="1185"/>
      <c r="AJ44" s="1186">
        <f>W44-AA44</f>
        <v>2</v>
      </c>
      <c r="AK44" s="1187"/>
      <c r="AL44" s="722" t="s">
        <v>579</v>
      </c>
    </row>
    <row r="45" spans="1:38" ht="29.25" customHeight="1" thickTop="1" thickBot="1">
      <c r="A45" s="691" t="s">
        <v>601</v>
      </c>
      <c r="B45" s="691"/>
      <c r="E45" s="644"/>
      <c r="F45" s="692"/>
      <c r="G45" s="644"/>
      <c r="H45" s="644"/>
      <c r="I45" s="644"/>
      <c r="J45" s="644"/>
      <c r="K45" s="644"/>
      <c r="L45" s="644"/>
      <c r="M45" s="644"/>
      <c r="N45" s="644"/>
      <c r="O45" s="644"/>
      <c r="P45" s="644"/>
      <c r="Q45" s="644"/>
      <c r="R45" s="644"/>
      <c r="U45" s="1153" t="s">
        <v>567</v>
      </c>
      <c r="V45" s="1154"/>
      <c r="W45" s="1155">
        <f>SUM(W41:X44)</f>
        <v>18</v>
      </c>
      <c r="X45" s="1156"/>
      <c r="Y45" s="846" t="s">
        <v>590</v>
      </c>
      <c r="AA45" s="852">
        <f>SUM(AA41:AA44)</f>
        <v>2</v>
      </c>
      <c r="AB45" s="723" t="s">
        <v>590</v>
      </c>
      <c r="AH45" s="1157" t="s">
        <v>567</v>
      </c>
      <c r="AI45" s="1158"/>
      <c r="AJ45" s="1159">
        <f>SUM(AJ41:AK44)</f>
        <v>16</v>
      </c>
      <c r="AK45" s="1160"/>
      <c r="AL45" s="724" t="s">
        <v>590</v>
      </c>
    </row>
    <row r="46" spans="1:38" ht="17.25" customHeight="1">
      <c r="A46" s="691"/>
      <c r="B46" s="1161" t="str">
        <f>"令和"&amp;$E$3&amp;"年度"</f>
        <v>令和4年度</v>
      </c>
      <c r="C46" s="1162"/>
      <c r="D46" s="1162"/>
      <c r="E46" s="1162"/>
      <c r="F46" s="693">
        <v>4</v>
      </c>
      <c r="G46" s="659">
        <v>5</v>
      </c>
      <c r="H46" s="660">
        <v>6</v>
      </c>
      <c r="I46" s="694">
        <v>7</v>
      </c>
      <c r="J46" s="659">
        <v>8</v>
      </c>
      <c r="K46" s="660">
        <v>9</v>
      </c>
      <c r="L46" s="660">
        <v>10</v>
      </c>
      <c r="M46" s="660">
        <v>11</v>
      </c>
      <c r="N46" s="660">
        <v>12</v>
      </c>
      <c r="O46" s="660">
        <v>1</v>
      </c>
      <c r="P46" s="660">
        <v>2</v>
      </c>
      <c r="Q46" s="695">
        <v>3</v>
      </c>
      <c r="R46" s="1165" t="s">
        <v>569</v>
      </c>
      <c r="S46" s="661"/>
    </row>
    <row r="47" spans="1:38" ht="17.25" customHeight="1">
      <c r="A47" s="691"/>
      <c r="B47" s="1163"/>
      <c r="C47" s="1164"/>
      <c r="D47" s="1164"/>
      <c r="E47" s="1164"/>
      <c r="F47" s="1167" t="s">
        <v>576</v>
      </c>
      <c r="G47" s="1168"/>
      <c r="H47" s="1168"/>
      <c r="I47" s="1169"/>
      <c r="J47" s="1170" t="s">
        <v>593</v>
      </c>
      <c r="K47" s="1170"/>
      <c r="L47" s="1170"/>
      <c r="M47" s="1170"/>
      <c r="N47" s="1170"/>
      <c r="O47" s="1170"/>
      <c r="P47" s="1170"/>
      <c r="Q47" s="1171"/>
      <c r="R47" s="1166"/>
      <c r="S47" s="661"/>
    </row>
    <row r="48" spans="1:38" ht="17.25" customHeight="1">
      <c r="A48" s="691"/>
      <c r="B48" s="1145" t="s">
        <v>594</v>
      </c>
      <c r="C48" s="1147" t="s">
        <v>578</v>
      </c>
      <c r="D48" s="1148"/>
      <c r="E48" s="725" t="s">
        <v>582</v>
      </c>
      <c r="F48" s="847">
        <f>F33</f>
        <v>0</v>
      </c>
      <c r="G48" s="848">
        <f t="shared" ref="G48:I48" si="15">G33</f>
        <v>0</v>
      </c>
      <c r="H48" s="848">
        <f t="shared" si="15"/>
        <v>0</v>
      </c>
      <c r="I48" s="849">
        <f t="shared" si="15"/>
        <v>0</v>
      </c>
      <c r="J48" s="726"/>
      <c r="K48" s="727"/>
      <c r="L48" s="727"/>
      <c r="M48" s="727"/>
      <c r="N48" s="727"/>
      <c r="O48" s="727"/>
      <c r="P48" s="727"/>
      <c r="Q48" s="728"/>
      <c r="R48" s="838">
        <f>ROUND(SUM(F48:Q48)/12,0)</f>
        <v>0</v>
      </c>
      <c r="S48" s="669"/>
    </row>
    <row r="49" spans="1:21" ht="17.25" customHeight="1">
      <c r="A49" s="691"/>
      <c r="B49" s="1146"/>
      <c r="C49" s="1149" t="s">
        <v>583</v>
      </c>
      <c r="D49" s="1149"/>
      <c r="E49" s="729" t="s">
        <v>582</v>
      </c>
      <c r="F49" s="847">
        <f t="shared" ref="F49:I54" si="16">F34</f>
        <v>0</v>
      </c>
      <c r="G49" s="848">
        <f t="shared" si="16"/>
        <v>0</v>
      </c>
      <c r="H49" s="848">
        <f t="shared" si="16"/>
        <v>0</v>
      </c>
      <c r="I49" s="849">
        <f t="shared" si="16"/>
        <v>0</v>
      </c>
      <c r="J49" s="726"/>
      <c r="K49" s="727"/>
      <c r="L49" s="727"/>
      <c r="M49" s="727"/>
      <c r="N49" s="727"/>
      <c r="O49" s="727"/>
      <c r="P49" s="727"/>
      <c r="Q49" s="728"/>
      <c r="R49" s="838">
        <f>ROUND(SUM(F49:Q49)/12,0)</f>
        <v>0</v>
      </c>
      <c r="S49" s="669"/>
    </row>
    <row r="50" spans="1:21" ht="17.25" customHeight="1">
      <c r="A50" s="691"/>
      <c r="B50" s="1145" t="s">
        <v>595</v>
      </c>
      <c r="C50" s="1147" t="s">
        <v>578</v>
      </c>
      <c r="D50" s="1148"/>
      <c r="E50" s="725" t="s">
        <v>582</v>
      </c>
      <c r="F50" s="847">
        <f t="shared" si="16"/>
        <v>0</v>
      </c>
      <c r="G50" s="848">
        <f t="shared" si="16"/>
        <v>0</v>
      </c>
      <c r="H50" s="848">
        <f t="shared" si="16"/>
        <v>0</v>
      </c>
      <c r="I50" s="849">
        <f t="shared" si="16"/>
        <v>0</v>
      </c>
      <c r="J50" s="726"/>
      <c r="K50" s="727"/>
      <c r="L50" s="727"/>
      <c r="M50" s="727"/>
      <c r="N50" s="727"/>
      <c r="O50" s="727"/>
      <c r="P50" s="727"/>
      <c r="Q50" s="728"/>
      <c r="R50" s="838">
        <f>ROUND(SUM(F50:Q50)/12,0)</f>
        <v>0</v>
      </c>
      <c r="S50" s="669"/>
    </row>
    <row r="51" spans="1:21" ht="17.25" customHeight="1">
      <c r="A51" s="691"/>
      <c r="B51" s="1146"/>
      <c r="C51" s="1149" t="s">
        <v>583</v>
      </c>
      <c r="D51" s="1149"/>
      <c r="E51" s="729" t="s">
        <v>582</v>
      </c>
      <c r="F51" s="847">
        <f t="shared" si="16"/>
        <v>0</v>
      </c>
      <c r="G51" s="848">
        <f t="shared" si="16"/>
        <v>0</v>
      </c>
      <c r="H51" s="848">
        <f t="shared" si="16"/>
        <v>0</v>
      </c>
      <c r="I51" s="849">
        <f t="shared" si="16"/>
        <v>0</v>
      </c>
      <c r="J51" s="726"/>
      <c r="K51" s="727"/>
      <c r="L51" s="727"/>
      <c r="M51" s="727"/>
      <c r="N51" s="727"/>
      <c r="O51" s="727"/>
      <c r="P51" s="727"/>
      <c r="Q51" s="728"/>
      <c r="R51" s="838">
        <f>ROUND(SUM(F51:Q51)/12,0)</f>
        <v>0</v>
      </c>
      <c r="S51" s="669"/>
    </row>
    <row r="52" spans="1:21" ht="17.25" hidden="1" customHeight="1">
      <c r="A52" s="691"/>
      <c r="B52" s="1146"/>
      <c r="C52" s="702"/>
      <c r="D52" s="703" t="s">
        <v>596</v>
      </c>
      <c r="E52" s="725" t="s">
        <v>582</v>
      </c>
      <c r="F52" s="847">
        <f t="shared" si="16"/>
        <v>0</v>
      </c>
      <c r="G52" s="848">
        <f t="shared" si="16"/>
        <v>0</v>
      </c>
      <c r="H52" s="848">
        <f t="shared" si="16"/>
        <v>0</v>
      </c>
      <c r="I52" s="849">
        <f t="shared" si="16"/>
        <v>0</v>
      </c>
      <c r="J52" s="726"/>
      <c r="K52" s="727"/>
      <c r="L52" s="727"/>
      <c r="M52" s="727"/>
      <c r="N52" s="727"/>
      <c r="O52" s="727"/>
      <c r="P52" s="727"/>
      <c r="Q52" s="728"/>
      <c r="R52" s="838"/>
      <c r="S52" s="669"/>
    </row>
    <row r="53" spans="1:21" ht="17.25" customHeight="1">
      <c r="A53" s="691"/>
      <c r="B53" s="1146"/>
      <c r="C53" s="1147" t="s">
        <v>587</v>
      </c>
      <c r="D53" s="1148"/>
      <c r="E53" s="725" t="s">
        <v>582</v>
      </c>
      <c r="F53" s="847">
        <f t="shared" si="16"/>
        <v>15</v>
      </c>
      <c r="G53" s="848">
        <f t="shared" si="16"/>
        <v>15</v>
      </c>
      <c r="H53" s="848">
        <f t="shared" si="16"/>
        <v>15</v>
      </c>
      <c r="I53" s="849">
        <f t="shared" si="16"/>
        <v>15</v>
      </c>
      <c r="J53" s="726"/>
      <c r="K53" s="727"/>
      <c r="L53" s="727"/>
      <c r="M53" s="727"/>
      <c r="N53" s="727"/>
      <c r="O53" s="727"/>
      <c r="P53" s="727"/>
      <c r="Q53" s="728"/>
      <c r="R53" s="838">
        <f>ROUND(SUM(F53:Q53)/12,0)</f>
        <v>5</v>
      </c>
      <c r="S53" s="669"/>
    </row>
    <row r="54" spans="1:21" ht="17.25" customHeight="1" thickBot="1">
      <c r="A54" s="691"/>
      <c r="B54" s="1150"/>
      <c r="C54" s="1151" t="s">
        <v>588</v>
      </c>
      <c r="D54" s="1152"/>
      <c r="E54" s="730" t="s">
        <v>582</v>
      </c>
      <c r="F54" s="847">
        <f t="shared" si="16"/>
        <v>2</v>
      </c>
      <c r="G54" s="848">
        <f t="shared" si="16"/>
        <v>2</v>
      </c>
      <c r="H54" s="848">
        <f t="shared" si="16"/>
        <v>2</v>
      </c>
      <c r="I54" s="849">
        <f t="shared" si="16"/>
        <v>2</v>
      </c>
      <c r="J54" s="731"/>
      <c r="K54" s="732"/>
      <c r="L54" s="732"/>
      <c r="M54" s="732"/>
      <c r="N54" s="732"/>
      <c r="O54" s="732"/>
      <c r="P54" s="732"/>
      <c r="Q54" s="733"/>
      <c r="R54" s="841">
        <f>ROUND(SUM(F54:Q54)/12,0)</f>
        <v>1</v>
      </c>
      <c r="S54" s="669"/>
    </row>
    <row r="55" spans="1:21" ht="17.25" customHeight="1" thickTop="1" thickBot="1">
      <c r="A55" s="691"/>
      <c r="B55" s="1139" t="s">
        <v>567</v>
      </c>
      <c r="C55" s="1140"/>
      <c r="D55" s="1141"/>
      <c r="E55" s="734"/>
      <c r="F55" s="850">
        <f>SUM(F50+F51+F53+F54)</f>
        <v>17</v>
      </c>
      <c r="G55" s="851">
        <f t="shared" ref="G55:H55" si="17">SUM(G50+G51+G53+G54)</f>
        <v>17</v>
      </c>
      <c r="H55" s="851">
        <f t="shared" si="17"/>
        <v>17</v>
      </c>
      <c r="I55" s="845">
        <f>SUM(I50+I51+I53+I54)</f>
        <v>17</v>
      </c>
      <c r="J55" s="710"/>
      <c r="K55" s="711"/>
      <c r="L55" s="711"/>
      <c r="M55" s="711"/>
      <c r="N55" s="711"/>
      <c r="O55" s="711"/>
      <c r="P55" s="711"/>
      <c r="Q55" s="712"/>
      <c r="R55" s="842">
        <f>SUM(R50+R51+R53+R54)</f>
        <v>6</v>
      </c>
      <c r="S55" s="669"/>
    </row>
    <row r="56" spans="1:21" ht="6" customHeight="1">
      <c r="A56" s="691"/>
      <c r="B56" s="691"/>
      <c r="E56" s="644"/>
      <c r="F56" s="654"/>
      <c r="G56" s="644"/>
      <c r="H56" s="644"/>
      <c r="I56" s="644"/>
      <c r="J56" s="644"/>
      <c r="K56" s="644"/>
      <c r="L56" s="644"/>
      <c r="M56" s="644"/>
      <c r="N56" s="644"/>
      <c r="O56" s="644"/>
      <c r="P56" s="644"/>
      <c r="Q56" s="644"/>
      <c r="R56" s="644"/>
    </row>
    <row r="57" spans="1:21" ht="17.25" customHeight="1" thickBot="1">
      <c r="B57" s="735" t="s">
        <v>602</v>
      </c>
      <c r="D57" s="736"/>
    </row>
    <row r="58" spans="1:21" ht="55.5" customHeight="1" thickBot="1">
      <c r="B58" s="1142" t="s">
        <v>603</v>
      </c>
      <c r="C58" s="1143"/>
      <c r="D58" s="1143"/>
      <c r="E58" s="1143"/>
      <c r="F58" s="1143"/>
      <c r="G58" s="1143"/>
      <c r="H58" s="1143"/>
      <c r="I58" s="1143"/>
      <c r="J58" s="1143"/>
      <c r="K58" s="1143"/>
      <c r="L58" s="1143"/>
      <c r="M58" s="1143"/>
      <c r="N58" s="1143"/>
      <c r="O58" s="1143"/>
      <c r="P58" s="1143"/>
      <c r="Q58" s="1143"/>
      <c r="R58" s="1144"/>
      <c r="S58" s="737"/>
    </row>
    <row r="59" spans="1:21" ht="17.25" customHeight="1"/>
    <row r="60" spans="1:21" ht="26.25" customHeight="1"/>
    <row r="61" spans="1:21" ht="17.25" customHeight="1"/>
    <row r="62" spans="1:21" ht="17.25" customHeight="1"/>
    <row r="63" spans="1:21" ht="17.25" customHeight="1"/>
    <row r="64" spans="1:21" ht="17.25" customHeight="1">
      <c r="J64" s="679"/>
      <c r="U64" s="679"/>
    </row>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row r="77" ht="17.25" customHeight="1"/>
    <row r="78" ht="17.25" customHeight="1"/>
    <row r="79" ht="17.25" customHeight="1"/>
    <row r="80" ht="17.25" customHeight="1"/>
    <row r="81" ht="17.25" customHeight="1"/>
    <row r="82" ht="17.25" customHeight="1"/>
    <row r="83" ht="17.25" customHeight="1"/>
    <row r="84" ht="17.25" customHeight="1"/>
    <row r="85" ht="17.25" customHeight="1"/>
    <row r="86" ht="17.25" customHeight="1"/>
    <row r="87" ht="17.25" customHeight="1"/>
    <row r="88" ht="17.25" customHeight="1"/>
    <row r="89" ht="17.25" customHeight="1"/>
    <row r="90" ht="17.25" customHeight="1"/>
    <row r="91" ht="17.25" customHeight="1"/>
    <row r="92" ht="17.25" customHeight="1"/>
    <row r="93" ht="17.25" customHeight="1"/>
    <row r="94" ht="17.25" customHeight="1"/>
    <row r="95" ht="17.25" customHeight="1"/>
    <row r="96" ht="17.25" customHeight="1"/>
  </sheetData>
  <mergeCells count="105">
    <mergeCell ref="A1:R1"/>
    <mergeCell ref="I3:M3"/>
    <mergeCell ref="N3:R3"/>
    <mergeCell ref="AB3:AD3"/>
    <mergeCell ref="I4:M4"/>
    <mergeCell ref="N4:R4"/>
    <mergeCell ref="I5:M5"/>
    <mergeCell ref="N5:R5"/>
    <mergeCell ref="I6:M6"/>
    <mergeCell ref="N6:R6"/>
    <mergeCell ref="B7:H8"/>
    <mergeCell ref="I7:K8"/>
    <mergeCell ref="L7:M7"/>
    <mergeCell ref="N7:O7"/>
    <mergeCell ref="P7:Q7"/>
    <mergeCell ref="L8:M8"/>
    <mergeCell ref="N8:O8"/>
    <mergeCell ref="P8:Q8"/>
    <mergeCell ref="U9:AD10"/>
    <mergeCell ref="B11:E12"/>
    <mergeCell ref="R11:R12"/>
    <mergeCell ref="U11:V11"/>
    <mergeCell ref="W11:X11"/>
    <mergeCell ref="Y11:AA11"/>
    <mergeCell ref="F12:Q12"/>
    <mergeCell ref="U12:V13"/>
    <mergeCell ref="W12:X12"/>
    <mergeCell ref="Y12:Z12"/>
    <mergeCell ref="B13:B16"/>
    <mergeCell ref="C13:D14"/>
    <mergeCell ref="W13:X13"/>
    <mergeCell ref="Y13:Z13"/>
    <mergeCell ref="U14:V17"/>
    <mergeCell ref="W14:X14"/>
    <mergeCell ref="Y14:Z14"/>
    <mergeCell ref="C15:D16"/>
    <mergeCell ref="C19:D20"/>
    <mergeCell ref="C21:C22"/>
    <mergeCell ref="D21:D22"/>
    <mergeCell ref="C23:D24"/>
    <mergeCell ref="C25:D26"/>
    <mergeCell ref="B27:D27"/>
    <mergeCell ref="W15:X15"/>
    <mergeCell ref="Y15:Z15"/>
    <mergeCell ref="W16:X16"/>
    <mergeCell ref="Y16:Z16"/>
    <mergeCell ref="B17:B26"/>
    <mergeCell ref="C17:D18"/>
    <mergeCell ref="W17:X17"/>
    <mergeCell ref="Y17:Z17"/>
    <mergeCell ref="U18:X18"/>
    <mergeCell ref="Y18:Z18"/>
    <mergeCell ref="B35:B39"/>
    <mergeCell ref="C35:D35"/>
    <mergeCell ref="C36:D36"/>
    <mergeCell ref="C38:D38"/>
    <mergeCell ref="U38:AC39"/>
    <mergeCell ref="C39:D39"/>
    <mergeCell ref="B31:E32"/>
    <mergeCell ref="R31:R32"/>
    <mergeCell ref="F32:I32"/>
    <mergeCell ref="J32:Q32"/>
    <mergeCell ref="B33:B34"/>
    <mergeCell ref="C33:D33"/>
    <mergeCell ref="C34:D34"/>
    <mergeCell ref="U41:V41"/>
    <mergeCell ref="W41:X41"/>
    <mergeCell ref="AH41:AI41"/>
    <mergeCell ref="AJ41:AK41"/>
    <mergeCell ref="U42:V42"/>
    <mergeCell ref="W42:X42"/>
    <mergeCell ref="AH42:AI42"/>
    <mergeCell ref="AJ42:AK42"/>
    <mergeCell ref="B40:D40"/>
    <mergeCell ref="U40:V40"/>
    <mergeCell ref="W40:Y40"/>
    <mergeCell ref="AA40:AD40"/>
    <mergeCell ref="AH40:AI40"/>
    <mergeCell ref="AJ40:AL40"/>
    <mergeCell ref="U45:V45"/>
    <mergeCell ref="W45:X45"/>
    <mergeCell ref="AH45:AI45"/>
    <mergeCell ref="AJ45:AK45"/>
    <mergeCell ref="B46:E47"/>
    <mergeCell ref="R46:R47"/>
    <mergeCell ref="F47:I47"/>
    <mergeCell ref="J47:Q47"/>
    <mergeCell ref="U43:V43"/>
    <mergeCell ref="W43:X43"/>
    <mergeCell ref="AH43:AI43"/>
    <mergeCell ref="AJ43:AK43"/>
    <mergeCell ref="U44:V44"/>
    <mergeCell ref="W44:X44"/>
    <mergeCell ref="AH44:AI44"/>
    <mergeCell ref="AJ44:AK44"/>
    <mergeCell ref="B55:D55"/>
    <mergeCell ref="B58:R58"/>
    <mergeCell ref="B48:B49"/>
    <mergeCell ref="C48:D48"/>
    <mergeCell ref="C49:D49"/>
    <mergeCell ref="B50:B54"/>
    <mergeCell ref="C50:D50"/>
    <mergeCell ref="C51:D51"/>
    <mergeCell ref="C53:D53"/>
    <mergeCell ref="C54:D54"/>
  </mergeCells>
  <phoneticPr fontId="7"/>
  <conditionalFormatting sqref="B13:R16">
    <cfRule type="expression" dxfId="38" priority="9">
      <formula>OR($N$4="小規模保育事業所Ａ型",$N$4="事業所内保育事業所（小規模Ａ型）")</formula>
    </cfRule>
  </conditionalFormatting>
  <conditionalFormatting sqref="C17:R20">
    <cfRule type="expression" dxfId="37" priority="8">
      <formula>OR($N$4="小規模保育事業所Ａ型",$N$4="事業所内保育事業所（小規模Ａ型）")</formula>
    </cfRule>
  </conditionalFormatting>
  <conditionalFormatting sqref="B33:R34">
    <cfRule type="expression" dxfId="36" priority="7">
      <formula>OR($N$4="小規模保育事業所Ａ型",$N$4="事業所内保育事業所（小規模Ａ型）")</formula>
    </cfRule>
  </conditionalFormatting>
  <conditionalFormatting sqref="C35:R37">
    <cfRule type="expression" dxfId="35" priority="6">
      <formula>OR($N$4="小規模保育事業所Ａ型",$N$4="事業所内保育事業所（小規模Ａ型）")</formula>
    </cfRule>
  </conditionalFormatting>
  <conditionalFormatting sqref="B48:R49 C50:R51">
    <cfRule type="expression" dxfId="34" priority="5">
      <formula>OR($N$4="小規模保育事業所Ａ型",$N$4="事業所内保育事業所（小規模Ａ型）")</formula>
    </cfRule>
  </conditionalFormatting>
  <conditionalFormatting sqref="AA40:AD40 AA41:AB44 AB45">
    <cfRule type="expression" dxfId="33" priority="4">
      <formula>OR($N$4="保育所",$N$4="幼保連携型 認定こども園")</formula>
    </cfRule>
  </conditionalFormatting>
  <conditionalFormatting sqref="U12:AA13 W14:AA15">
    <cfRule type="expression" dxfId="32" priority="3">
      <formula>OR($N$4="小規模保育事業所Ａ型",$N$4="事業所内保育事業所（小規模Ａ型）")</formula>
    </cfRule>
  </conditionalFormatting>
  <conditionalFormatting sqref="AC12:AD15">
    <cfRule type="expression" dxfId="31" priority="2">
      <formula>OR($N$4="小規模保育事業所Ａ型",$N$4="事業所内保育事業所（小規模Ａ型）")</formula>
    </cfRule>
  </conditionalFormatting>
  <conditionalFormatting sqref="U41:Y42 AA41:AB42">
    <cfRule type="expression" dxfId="30" priority="1">
      <formula>OR($N$4="小規模保育事業所Ａ型",$N$4="事業所内保育事業所（小規模Ａ型）")</formula>
    </cfRule>
  </conditionalFormatting>
  <dataValidations count="2">
    <dataValidation type="list" allowBlank="1" showInputMessage="1" showErrorMessage="1" sqref="AB3:AD3">
      <formula1>"計算パターン１,計算パターン２"</formula1>
    </dataValidation>
    <dataValidation type="list" allowBlank="1" showInputMessage="1" showErrorMessage="1" sqref="N4:R4 S4:S6">
      <formula1>"幼保連携型 認定こども園,保育所,小規模保育事業所Ａ型,事業所内保育事業所（小規模Ａ型）"</formula1>
    </dataValidation>
  </dataValidations>
  <pageMargins left="0.39370078740157483" right="0.19685039370078741" top="0.55118110236220474" bottom="0.19685039370078741" header="0.31496062992125984" footer="0.19685039370078741"/>
  <pageSetup paperSize="8" scale="76"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H21"/>
  <sheetViews>
    <sheetView showGridLines="0" view="pageBreakPreview" zoomScale="90" zoomScaleNormal="100" zoomScaleSheetLayoutView="90" workbookViewId="0">
      <selection activeCell="H9" sqref="H9"/>
    </sheetView>
  </sheetViews>
  <sheetFormatPr defaultColWidth="9" defaultRowHeight="18" customHeight="1"/>
  <cols>
    <col min="1" max="1" width="5" style="1" customWidth="1"/>
    <col min="2" max="2" width="15.625" style="1" customWidth="1"/>
    <col min="3" max="3" width="14.625" style="1" customWidth="1"/>
    <col min="4" max="4" width="22" style="1" customWidth="1"/>
    <col min="5" max="8" width="13.75" style="1" customWidth="1"/>
    <col min="9" max="9" width="2.5" style="1" customWidth="1"/>
    <col min="10" max="21" width="3" style="1" customWidth="1"/>
    <col min="22" max="16384" width="9" style="1"/>
  </cols>
  <sheetData>
    <row r="1" spans="1:8" ht="18" customHeight="1" thickBot="1">
      <c r="A1" s="99" t="s">
        <v>413</v>
      </c>
    </row>
    <row r="2" spans="1:8" ht="18" customHeight="1" thickBot="1">
      <c r="D2" s="282" t="s">
        <v>288</v>
      </c>
      <c r="E2" s="2061" t="str">
        <f>【様式５】計画書Ⅰ!V5</f>
        <v>記載例小規模保育園</v>
      </c>
      <c r="F2" s="2062"/>
      <c r="G2" s="2062"/>
      <c r="H2" s="2063"/>
    </row>
    <row r="4" spans="1:8" ht="18" customHeight="1">
      <c r="A4" s="1673" t="s">
        <v>128</v>
      </c>
      <c r="B4" s="1673"/>
      <c r="C4" s="1673"/>
      <c r="D4" s="1673"/>
      <c r="E4" s="1673"/>
      <c r="F4" s="1673"/>
      <c r="G4" s="1673"/>
      <c r="H4" s="1683"/>
    </row>
    <row r="5" spans="1:8" ht="18" customHeight="1" thickBot="1">
      <c r="A5" s="7"/>
      <c r="B5" s="7"/>
      <c r="C5" s="7"/>
      <c r="D5" s="7"/>
      <c r="E5" s="7"/>
      <c r="F5" s="7"/>
      <c r="G5" s="7"/>
      <c r="H5" s="7"/>
    </row>
    <row r="6" spans="1:8" ht="39.950000000000003" customHeight="1">
      <c r="A6" s="2069" t="s">
        <v>22</v>
      </c>
      <c r="B6" s="2071" t="s">
        <v>20</v>
      </c>
      <c r="C6" s="2071" t="s">
        <v>21</v>
      </c>
      <c r="D6" s="2071" t="s">
        <v>369</v>
      </c>
      <c r="E6" s="2073" t="s">
        <v>272</v>
      </c>
      <c r="F6" s="1349"/>
      <c r="G6" s="2073" t="s">
        <v>273</v>
      </c>
      <c r="H6" s="2074"/>
    </row>
    <row r="7" spans="1:8" ht="56.1" customHeight="1" thickBot="1">
      <c r="A7" s="2070"/>
      <c r="B7" s="2072"/>
      <c r="C7" s="2072"/>
      <c r="D7" s="2072"/>
      <c r="E7" s="350"/>
      <c r="F7" s="246" t="s">
        <v>370</v>
      </c>
      <c r="G7" s="46"/>
      <c r="H7" s="247" t="s">
        <v>370</v>
      </c>
    </row>
    <row r="8" spans="1:8" ht="21.75" customHeight="1">
      <c r="A8" s="351" t="s">
        <v>137</v>
      </c>
      <c r="B8" s="352" t="s">
        <v>110</v>
      </c>
      <c r="C8" s="352" t="s">
        <v>111</v>
      </c>
      <c r="D8" s="352" t="s">
        <v>112</v>
      </c>
      <c r="E8" s="457">
        <v>200000</v>
      </c>
      <c r="F8" s="457">
        <v>0</v>
      </c>
      <c r="G8" s="458"/>
      <c r="H8" s="459"/>
    </row>
    <row r="9" spans="1:8" ht="21.75" customHeight="1">
      <c r="A9" s="97"/>
      <c r="B9" s="283"/>
      <c r="C9" s="283"/>
      <c r="D9" s="283"/>
      <c r="E9" s="195"/>
      <c r="F9" s="195"/>
      <c r="G9" s="196"/>
      <c r="H9" s="263"/>
    </row>
    <row r="10" spans="1:8" ht="21.75" customHeight="1">
      <c r="A10" s="97"/>
      <c r="B10" s="283"/>
      <c r="C10" s="283"/>
      <c r="D10" s="283"/>
      <c r="E10" s="195"/>
      <c r="F10" s="195"/>
      <c r="G10" s="196"/>
      <c r="H10" s="197"/>
    </row>
    <row r="11" spans="1:8" ht="21.75" customHeight="1">
      <c r="A11" s="97"/>
      <c r="B11" s="283"/>
      <c r="C11" s="283"/>
      <c r="D11" s="283"/>
      <c r="E11" s="195"/>
      <c r="F11" s="195"/>
      <c r="G11" s="196"/>
      <c r="H11" s="197"/>
    </row>
    <row r="12" spans="1:8" ht="21.75" customHeight="1">
      <c r="A12" s="97"/>
      <c r="B12" s="283"/>
      <c r="C12" s="283"/>
      <c r="D12" s="283"/>
      <c r="E12" s="195"/>
      <c r="F12" s="195"/>
      <c r="G12" s="196"/>
      <c r="H12" s="197"/>
    </row>
    <row r="13" spans="1:8" ht="21.75" customHeight="1">
      <c r="A13" s="97"/>
      <c r="B13" s="283"/>
      <c r="C13" s="283"/>
      <c r="D13" s="283"/>
      <c r="E13" s="195"/>
      <c r="F13" s="195"/>
      <c r="G13" s="196"/>
      <c r="H13" s="197"/>
    </row>
    <row r="14" spans="1:8" ht="21.75" customHeight="1">
      <c r="A14" s="97"/>
      <c r="B14" s="283"/>
      <c r="C14" s="283"/>
      <c r="D14" s="283"/>
      <c r="E14" s="195"/>
      <c r="F14" s="195"/>
      <c r="G14" s="196"/>
      <c r="H14" s="197"/>
    </row>
    <row r="15" spans="1:8" ht="21.75" customHeight="1">
      <c r="A15" s="97"/>
      <c r="B15" s="283"/>
      <c r="C15" s="283"/>
      <c r="D15" s="283"/>
      <c r="E15" s="195"/>
      <c r="F15" s="195"/>
      <c r="G15" s="196"/>
      <c r="H15" s="197"/>
    </row>
    <row r="16" spans="1:8" ht="21.75" customHeight="1">
      <c r="A16" s="97"/>
      <c r="B16" s="283"/>
      <c r="C16" s="283"/>
      <c r="D16" s="283"/>
      <c r="E16" s="195"/>
      <c r="F16" s="195"/>
      <c r="G16" s="196"/>
      <c r="H16" s="197"/>
    </row>
    <row r="17" spans="1:8" ht="21.75" customHeight="1">
      <c r="A17" s="110"/>
      <c r="B17" s="109"/>
      <c r="C17" s="109"/>
      <c r="D17" s="109"/>
      <c r="E17" s="198"/>
      <c r="F17" s="198"/>
      <c r="G17" s="199"/>
      <c r="H17" s="200"/>
    </row>
    <row r="18" spans="1:8" ht="21.75" customHeight="1" thickBot="1">
      <c r="A18" s="2064" t="s">
        <v>109</v>
      </c>
      <c r="B18" s="2065"/>
      <c r="C18" s="2065"/>
      <c r="D18" s="2066"/>
      <c r="E18" s="460">
        <f>SUM(E9:E17)</f>
        <v>0</v>
      </c>
      <c r="F18" s="461">
        <f>SUM(F9:F17)</f>
        <v>0</v>
      </c>
      <c r="G18" s="462">
        <f>SUM(G9:G17)</f>
        <v>0</v>
      </c>
      <c r="H18" s="463">
        <f>SUM(H10:H17)</f>
        <v>0</v>
      </c>
    </row>
    <row r="19" spans="1:8" ht="19.5" customHeight="1">
      <c r="A19" s="354" t="s">
        <v>377</v>
      </c>
      <c r="B19" s="2067" t="s">
        <v>356</v>
      </c>
      <c r="C19" s="2067"/>
      <c r="D19" s="2067"/>
      <c r="E19" s="2067"/>
      <c r="F19" s="2067"/>
      <c r="G19" s="2067"/>
      <c r="H19" s="2067"/>
    </row>
    <row r="20" spans="1:8" ht="19.5" customHeight="1">
      <c r="A20" s="355"/>
      <c r="B20" s="2068"/>
      <c r="C20" s="2068"/>
      <c r="D20" s="2068"/>
      <c r="E20" s="2068"/>
      <c r="F20" s="2068"/>
      <c r="G20" s="2068"/>
      <c r="H20" s="2068"/>
    </row>
    <row r="21" spans="1:8" ht="18" customHeight="1">
      <c r="A21" s="357" t="s">
        <v>355</v>
      </c>
      <c r="B21" s="2060" t="s">
        <v>357</v>
      </c>
      <c r="C21" s="2060"/>
      <c r="D21" s="2060"/>
      <c r="E21" s="2060"/>
      <c r="F21" s="2060"/>
      <c r="G21" s="2060"/>
      <c r="H21" s="2060"/>
    </row>
  </sheetData>
  <sheetProtection insertColumns="0" insertRows="0"/>
  <mergeCells count="11">
    <mergeCell ref="B21:H21"/>
    <mergeCell ref="E2:H2"/>
    <mergeCell ref="A18:D18"/>
    <mergeCell ref="B19:H20"/>
    <mergeCell ref="A4:H4"/>
    <mergeCell ref="A6:A7"/>
    <mergeCell ref="B6:B7"/>
    <mergeCell ref="C6:C7"/>
    <mergeCell ref="D6:D7"/>
    <mergeCell ref="E6:F6"/>
    <mergeCell ref="G6:H6"/>
  </mergeCells>
  <phoneticPr fontId="7"/>
  <printOptions horizontalCentered="1"/>
  <pageMargins left="0.55118110236220474" right="0.55118110236220474" top="0.70866141732283472" bottom="0.98425196850393704" header="0.51181102362204722" footer="0.51181102362204722"/>
  <pageSetup paperSize="9" scale="83"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sheetPr>
  <dimension ref="A1:AV61"/>
  <sheetViews>
    <sheetView showGridLines="0" view="pageBreakPreview" topLeftCell="A13" zoomScale="85" zoomScaleNormal="100" zoomScaleSheetLayoutView="85" workbookViewId="0">
      <selection activeCell="B3" sqref="B3"/>
    </sheetView>
  </sheetViews>
  <sheetFormatPr defaultColWidth="9" defaultRowHeight="18" customHeight="1"/>
  <cols>
    <col min="1" max="1" width="2.5" style="90" customWidth="1"/>
    <col min="2" max="3" width="3" style="90" customWidth="1"/>
    <col min="4" max="16" width="3.125" style="90" customWidth="1"/>
    <col min="17" max="34" width="3" style="90" customWidth="1"/>
    <col min="35" max="35" width="2.5" style="90" customWidth="1"/>
    <col min="36" max="36" width="3" style="90" customWidth="1"/>
    <col min="37" max="40" width="3" style="90" hidden="1" customWidth="1"/>
    <col min="41" max="47" width="3" style="90" customWidth="1"/>
    <col min="48" max="16384" width="9" style="90"/>
  </cols>
  <sheetData>
    <row r="1" spans="1:40" ht="18" customHeight="1">
      <c r="B1" s="358" t="s">
        <v>414</v>
      </c>
      <c r="AM1" s="90" t="s">
        <v>129</v>
      </c>
      <c r="AN1" s="90" t="s">
        <v>136</v>
      </c>
    </row>
    <row r="2" spans="1:40" ht="18" customHeight="1">
      <c r="B2" s="1708" t="str">
        <f>"令和"&amp;①平均年齢別児童数計算表!$E$3&amp;"年度賃金改善実績報告書（処遇改善等加算Ⅰ）"</f>
        <v>令和4年度賃金改善実績報告書（処遇改善等加算Ⅰ）</v>
      </c>
      <c r="C2" s="1708"/>
      <c r="D2" s="1708"/>
      <c r="E2" s="1708"/>
      <c r="F2" s="1708"/>
      <c r="G2" s="1708"/>
      <c r="H2" s="1708"/>
      <c r="I2" s="1708"/>
      <c r="J2" s="1708"/>
      <c r="K2" s="1708"/>
      <c r="L2" s="1708"/>
      <c r="M2" s="1708"/>
      <c r="N2" s="1708"/>
      <c r="O2" s="1708"/>
      <c r="P2" s="1708"/>
      <c r="Q2" s="1708"/>
      <c r="R2" s="1708"/>
      <c r="S2" s="1708"/>
      <c r="T2" s="1708"/>
      <c r="U2" s="1708"/>
      <c r="V2" s="1708"/>
      <c r="W2" s="1708"/>
      <c r="X2" s="1708"/>
      <c r="Y2" s="1708"/>
      <c r="Z2" s="1708"/>
      <c r="AA2" s="1708"/>
      <c r="AB2" s="1708"/>
      <c r="AC2" s="1708"/>
      <c r="AD2" s="1708"/>
      <c r="AE2" s="1708"/>
      <c r="AF2" s="1708"/>
      <c r="AG2" s="1708"/>
      <c r="AH2" s="1708"/>
    </row>
    <row r="3" spans="1:40" ht="18" customHeight="1" thickBot="1">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c r="AB3" s="359"/>
      <c r="AC3" s="359"/>
      <c r="AD3" s="359"/>
      <c r="AE3" s="359"/>
      <c r="AF3" s="359"/>
    </row>
    <row r="4" spans="1:40" ht="17.100000000000001" customHeight="1">
      <c r="D4" s="360"/>
      <c r="E4" s="360"/>
      <c r="F4" s="360"/>
      <c r="G4" s="360"/>
      <c r="H4" s="360"/>
      <c r="I4" s="360"/>
      <c r="J4" s="360"/>
      <c r="K4" s="360"/>
      <c r="L4" s="360"/>
      <c r="M4" s="360"/>
      <c r="N4" s="360"/>
      <c r="P4" s="2125" t="s">
        <v>6</v>
      </c>
      <c r="Q4" s="2126"/>
      <c r="R4" s="2126"/>
      <c r="S4" s="2126"/>
      <c r="T4" s="2126"/>
      <c r="U4" s="2126"/>
      <c r="V4" s="1664" t="str">
        <f>【様式１】加算率!U7</f>
        <v>三木市</v>
      </c>
      <c r="W4" s="1665"/>
      <c r="X4" s="1665"/>
      <c r="Y4" s="1665"/>
      <c r="Z4" s="1665"/>
      <c r="AA4" s="1665"/>
      <c r="AB4" s="1665"/>
      <c r="AC4" s="1665"/>
      <c r="AD4" s="1665"/>
      <c r="AE4" s="1665"/>
      <c r="AF4" s="1665"/>
      <c r="AG4" s="1665"/>
      <c r="AH4" s="1666"/>
    </row>
    <row r="5" spans="1:40" ht="17.100000000000001" customHeight="1">
      <c r="D5" s="360"/>
      <c r="E5" s="360"/>
      <c r="F5" s="360"/>
      <c r="G5" s="360"/>
      <c r="H5" s="360"/>
      <c r="I5" s="360"/>
      <c r="J5" s="360"/>
      <c r="K5" s="360"/>
      <c r="L5" s="360"/>
      <c r="M5" s="360"/>
      <c r="N5" s="360"/>
      <c r="P5" s="2127" t="s">
        <v>9</v>
      </c>
      <c r="Q5" s="2128"/>
      <c r="R5" s="2128"/>
      <c r="S5" s="2128"/>
      <c r="T5" s="2128"/>
      <c r="U5" s="2128"/>
      <c r="V5" s="1895" t="str">
        <f>【様式１】加算率!U8</f>
        <v>記載例小規模保育園</v>
      </c>
      <c r="W5" s="1896"/>
      <c r="X5" s="1896"/>
      <c r="Y5" s="1896"/>
      <c r="Z5" s="1896"/>
      <c r="AA5" s="1896"/>
      <c r="AB5" s="1896"/>
      <c r="AC5" s="1896"/>
      <c r="AD5" s="1896"/>
      <c r="AE5" s="1896"/>
      <c r="AF5" s="1896"/>
      <c r="AG5" s="1896"/>
      <c r="AH5" s="1897"/>
    </row>
    <row r="6" spans="1:40" ht="17.100000000000001" customHeight="1">
      <c r="D6" s="360"/>
      <c r="E6" s="360"/>
      <c r="F6" s="360"/>
      <c r="G6" s="360"/>
      <c r="H6" s="360"/>
      <c r="I6" s="360"/>
      <c r="J6" s="360"/>
      <c r="K6" s="360"/>
      <c r="L6" s="360"/>
      <c r="M6" s="360"/>
      <c r="N6" s="360"/>
      <c r="P6" s="2127" t="s">
        <v>41</v>
      </c>
      <c r="Q6" s="2128"/>
      <c r="R6" s="2128"/>
      <c r="S6" s="2128"/>
      <c r="T6" s="2128"/>
      <c r="U6" s="2128"/>
      <c r="V6" s="1895" t="str">
        <f>【様式１】加算率!U9</f>
        <v>小規模保育事業所Ａ型</v>
      </c>
      <c r="W6" s="1896"/>
      <c r="X6" s="1896"/>
      <c r="Y6" s="1896"/>
      <c r="Z6" s="1896"/>
      <c r="AA6" s="1896"/>
      <c r="AB6" s="1896"/>
      <c r="AC6" s="1896"/>
      <c r="AD6" s="1896"/>
      <c r="AE6" s="1896"/>
      <c r="AF6" s="1896"/>
      <c r="AG6" s="1896"/>
      <c r="AH6" s="1897"/>
    </row>
    <row r="7" spans="1:40" ht="17.100000000000001" customHeight="1" thickBot="1">
      <c r="D7" s="360"/>
      <c r="E7" s="360"/>
      <c r="F7" s="360"/>
      <c r="G7" s="360"/>
      <c r="H7" s="360"/>
      <c r="I7" s="360"/>
      <c r="J7" s="360"/>
      <c r="K7" s="360"/>
      <c r="L7" s="360"/>
      <c r="M7" s="360"/>
      <c r="N7" s="360"/>
      <c r="O7" s="360"/>
      <c r="P7" s="2133" t="s">
        <v>35</v>
      </c>
      <c r="Q7" s="2134"/>
      <c r="R7" s="2134"/>
      <c r="S7" s="2134"/>
      <c r="T7" s="2134"/>
      <c r="U7" s="2134"/>
      <c r="V7" s="69">
        <f>【様式１】加算率!U10</f>
        <v>0</v>
      </c>
      <c r="W7" s="68">
        <f>【様式１】加算率!V10</f>
        <v>0</v>
      </c>
      <c r="X7" s="69">
        <f>【様式１】加算率!W10</f>
        <v>0</v>
      </c>
      <c r="Y7" s="67">
        <f>【様式１】加算率!X10</f>
        <v>0</v>
      </c>
      <c r="Z7" s="68">
        <f>【様式１】加算率!Y10</f>
        <v>0</v>
      </c>
      <c r="AA7" s="69">
        <f>【様式１】加算率!Z10</f>
        <v>0</v>
      </c>
      <c r="AB7" s="68">
        <f>【様式１】加算率!AA10</f>
        <v>0</v>
      </c>
      <c r="AC7" s="69">
        <f>【様式１】加算率!AB10</f>
        <v>0</v>
      </c>
      <c r="AD7" s="67">
        <f>【様式１】加算率!AC10</f>
        <v>0</v>
      </c>
      <c r="AE7" s="67">
        <f>【様式１】加算率!AD10</f>
        <v>0</v>
      </c>
      <c r="AF7" s="67">
        <f>【様式１】加算率!AE10</f>
        <v>0</v>
      </c>
      <c r="AG7" s="68">
        <f>【様式１】加算率!AF10</f>
        <v>0</v>
      </c>
      <c r="AH7" s="70">
        <f>【様式１】加算率!AG10</f>
        <v>0</v>
      </c>
    </row>
    <row r="8" spans="1:40" ht="9" customHeight="1">
      <c r="A8" s="94"/>
      <c r="B8" s="94"/>
      <c r="C8" s="94"/>
      <c r="D8" s="94"/>
      <c r="E8" s="94"/>
      <c r="F8" s="94"/>
      <c r="G8" s="94"/>
      <c r="H8" s="94"/>
      <c r="I8" s="94"/>
      <c r="J8" s="94"/>
      <c r="K8" s="94"/>
      <c r="L8" s="94"/>
      <c r="M8" s="94"/>
      <c r="N8" s="94"/>
      <c r="O8" s="94"/>
      <c r="P8" s="94"/>
      <c r="Q8" s="94"/>
      <c r="R8" s="327"/>
      <c r="S8" s="327"/>
      <c r="T8" s="327"/>
      <c r="U8" s="327"/>
      <c r="V8" s="327"/>
      <c r="W8" s="327"/>
      <c r="X8" s="327"/>
      <c r="Y8" s="327"/>
      <c r="Z8" s="513"/>
      <c r="AA8" s="513"/>
      <c r="AB8" s="513"/>
      <c r="AC8" s="513"/>
      <c r="AD8" s="513"/>
      <c r="AE8" s="513"/>
      <c r="AF8" s="513"/>
    </row>
    <row r="9" spans="1:40" ht="18" customHeight="1" thickBot="1">
      <c r="B9" s="90" t="s">
        <v>191</v>
      </c>
    </row>
    <row r="10" spans="1:40" ht="30" customHeight="1">
      <c r="C10" s="361" t="s">
        <v>13</v>
      </c>
      <c r="D10" s="361" t="s">
        <v>185</v>
      </c>
      <c r="E10" s="362"/>
      <c r="F10" s="362"/>
      <c r="G10" s="362"/>
      <c r="H10" s="362"/>
      <c r="I10" s="362"/>
      <c r="J10" s="362"/>
      <c r="K10" s="362"/>
      <c r="L10" s="362"/>
      <c r="M10" s="362"/>
      <c r="N10" s="362"/>
      <c r="O10" s="362"/>
      <c r="P10" s="363"/>
      <c r="Q10" s="2095"/>
      <c r="R10" s="2096"/>
      <c r="S10" s="2096"/>
      <c r="T10" s="2096"/>
      <c r="U10" s="2096"/>
      <c r="V10" s="2096"/>
      <c r="W10" s="2096"/>
      <c r="X10" s="2096"/>
      <c r="Y10" s="2096"/>
      <c r="Z10" s="2096"/>
      <c r="AA10" s="2096"/>
      <c r="AB10" s="2096"/>
      <c r="AC10" s="2096"/>
      <c r="AD10" s="2096"/>
      <c r="AE10" s="2096"/>
      <c r="AF10" s="2096"/>
      <c r="AG10" s="2096"/>
      <c r="AH10" s="364" t="s">
        <v>17</v>
      </c>
    </row>
    <row r="11" spans="1:40" ht="30" customHeight="1">
      <c r="C11" s="365" t="s">
        <v>14</v>
      </c>
      <c r="D11" s="2097" t="s">
        <v>188</v>
      </c>
      <c r="E11" s="2098"/>
      <c r="F11" s="2098"/>
      <c r="G11" s="2098"/>
      <c r="H11" s="2098"/>
      <c r="I11" s="2098"/>
      <c r="J11" s="2098"/>
      <c r="K11" s="2098"/>
      <c r="L11" s="2098"/>
      <c r="M11" s="2098"/>
      <c r="N11" s="2098"/>
      <c r="O11" s="2098"/>
      <c r="P11" s="2099"/>
      <c r="Q11" s="2131"/>
      <c r="R11" s="2132"/>
      <c r="S11" s="2132"/>
      <c r="T11" s="2132"/>
      <c r="U11" s="2132"/>
      <c r="V11" s="2132"/>
      <c r="W11" s="2132"/>
      <c r="X11" s="2132"/>
      <c r="Y11" s="2132"/>
      <c r="Z11" s="2132"/>
      <c r="AA11" s="2132"/>
      <c r="AB11" s="2132"/>
      <c r="AC11" s="2132"/>
      <c r="AD11" s="2132"/>
      <c r="AE11" s="2132"/>
      <c r="AF11" s="2132"/>
      <c r="AG11" s="2132"/>
      <c r="AH11" s="366" t="s">
        <v>17</v>
      </c>
    </row>
    <row r="12" spans="1:40" ht="18.75" customHeight="1">
      <c r="C12" s="2135" t="s">
        <v>15</v>
      </c>
      <c r="D12" s="2100" t="s">
        <v>186</v>
      </c>
      <c r="E12" s="2101"/>
      <c r="F12" s="2101"/>
      <c r="G12" s="2101"/>
      <c r="H12" s="2101"/>
      <c r="I12" s="2101"/>
      <c r="J12" s="2101"/>
      <c r="K12" s="2101"/>
      <c r="L12" s="2101"/>
      <c r="M12" s="2101"/>
      <c r="N12" s="2101"/>
      <c r="O12" s="2101"/>
      <c r="P12" s="2102"/>
      <c r="Q12" s="2106" t="s">
        <v>187</v>
      </c>
      <c r="R12" s="2107"/>
      <c r="S12" s="2107"/>
      <c r="T12" s="2107"/>
      <c r="U12" s="2107"/>
      <c r="V12" s="2107"/>
      <c r="W12" s="2107"/>
      <c r="X12" s="2107"/>
      <c r="Y12" s="2107"/>
      <c r="Z12" s="2106" t="s">
        <v>189</v>
      </c>
      <c r="AA12" s="2107"/>
      <c r="AB12" s="2107"/>
      <c r="AC12" s="2107"/>
      <c r="AD12" s="2107"/>
      <c r="AE12" s="2107"/>
      <c r="AF12" s="2107"/>
      <c r="AG12" s="2107"/>
      <c r="AH12" s="2108"/>
    </row>
    <row r="13" spans="1:40" ht="30" customHeight="1">
      <c r="C13" s="2136"/>
      <c r="D13" s="2103"/>
      <c r="E13" s="2104"/>
      <c r="F13" s="2104"/>
      <c r="G13" s="2104"/>
      <c r="H13" s="2104"/>
      <c r="I13" s="2104"/>
      <c r="J13" s="2104"/>
      <c r="K13" s="2104"/>
      <c r="L13" s="2104"/>
      <c r="M13" s="2104"/>
      <c r="N13" s="2104"/>
      <c r="O13" s="2104"/>
      <c r="P13" s="2105"/>
      <c r="Q13" s="2109" t="str">
        <f>IF(Q10-Q11&gt;0,"〇","")</f>
        <v/>
      </c>
      <c r="R13" s="2110"/>
      <c r="S13" s="2110"/>
      <c r="T13" s="2110"/>
      <c r="U13" s="2110"/>
      <c r="V13" s="2110"/>
      <c r="W13" s="2110"/>
      <c r="X13" s="2110"/>
      <c r="Y13" s="2111"/>
      <c r="Z13" s="2112"/>
      <c r="AA13" s="2113"/>
      <c r="AB13" s="2113"/>
      <c r="AC13" s="2113"/>
      <c r="AD13" s="2113"/>
      <c r="AE13" s="2113"/>
      <c r="AF13" s="2113"/>
      <c r="AG13" s="2113"/>
      <c r="AH13" s="2114"/>
    </row>
    <row r="14" spans="1:40" ht="17.100000000000001" customHeight="1">
      <c r="C14" s="367" t="s">
        <v>23</v>
      </c>
      <c r="D14" s="2075" t="s">
        <v>26</v>
      </c>
      <c r="E14" s="2076"/>
      <c r="F14" s="2076"/>
      <c r="G14" s="2076"/>
      <c r="H14" s="2076"/>
      <c r="I14" s="2077"/>
      <c r="J14" s="502"/>
      <c r="K14" s="502"/>
      <c r="L14" s="502"/>
      <c r="M14" s="502"/>
      <c r="N14" s="502"/>
      <c r="O14" s="502"/>
      <c r="P14" s="368"/>
      <c r="Q14" s="105"/>
      <c r="R14" s="2129" t="s">
        <v>77</v>
      </c>
      <c r="S14" s="2129"/>
      <c r="T14" s="2129"/>
      <c r="U14" s="2129"/>
      <c r="V14" s="2129"/>
      <c r="W14" s="2129"/>
      <c r="X14" s="2129"/>
      <c r="Y14" s="2129"/>
      <c r="Z14" s="2129"/>
      <c r="AA14" s="2129"/>
      <c r="AB14" s="2129"/>
      <c r="AC14" s="2129"/>
      <c r="AD14" s="2129"/>
      <c r="AE14" s="2129"/>
      <c r="AF14" s="2129"/>
      <c r="AG14" s="2129"/>
      <c r="AH14" s="2130"/>
    </row>
    <row r="15" spans="1:40" ht="17.100000000000001" customHeight="1">
      <c r="C15" s="369"/>
      <c r="D15" s="2137" t="s">
        <v>25</v>
      </c>
      <c r="E15" s="2138"/>
      <c r="F15" s="2138"/>
      <c r="G15" s="2138"/>
      <c r="H15" s="2138"/>
      <c r="I15" s="2138"/>
      <c r="J15" s="2138"/>
      <c r="K15" s="2138"/>
      <c r="L15" s="2138"/>
      <c r="M15" s="2138"/>
      <c r="N15" s="2138"/>
      <c r="O15" s="2138"/>
      <c r="P15" s="2139"/>
      <c r="Q15" s="105"/>
      <c r="R15" s="2144" t="s">
        <v>133</v>
      </c>
      <c r="S15" s="2144"/>
      <c r="T15" s="2144"/>
      <c r="U15" s="2144"/>
      <c r="V15" s="2144"/>
      <c r="W15" s="2144"/>
      <c r="X15" s="2144"/>
      <c r="Y15" s="2144"/>
      <c r="Z15" s="2144"/>
      <c r="AA15" s="2144"/>
      <c r="AB15" s="2144"/>
      <c r="AC15" s="2144"/>
      <c r="AD15" s="2144"/>
      <c r="AE15" s="2144"/>
      <c r="AF15" s="2144"/>
      <c r="AG15" s="2144"/>
      <c r="AH15" s="2145"/>
    </row>
    <row r="16" spans="1:40" ht="17.100000000000001" customHeight="1">
      <c r="C16" s="369"/>
      <c r="D16" s="2140"/>
      <c r="E16" s="2138"/>
      <c r="F16" s="2138"/>
      <c r="G16" s="2138"/>
      <c r="H16" s="2138"/>
      <c r="I16" s="2138"/>
      <c r="J16" s="2138"/>
      <c r="K16" s="2138"/>
      <c r="L16" s="2138"/>
      <c r="M16" s="2138"/>
      <c r="N16" s="2138"/>
      <c r="O16" s="2138"/>
      <c r="P16" s="2139"/>
      <c r="Q16" s="105"/>
      <c r="R16" s="2146" t="s">
        <v>134</v>
      </c>
      <c r="S16" s="2146"/>
      <c r="T16" s="2146"/>
      <c r="U16" s="2146"/>
      <c r="V16" s="2146"/>
      <c r="W16" s="2146"/>
      <c r="X16" s="2146"/>
      <c r="Y16" s="2146"/>
      <c r="Z16" s="2146"/>
      <c r="AA16" s="2146"/>
      <c r="AB16" s="2146"/>
      <c r="AC16" s="2146"/>
      <c r="AD16" s="2146"/>
      <c r="AE16" s="2146"/>
      <c r="AF16" s="2146"/>
      <c r="AG16" s="2146"/>
      <c r="AH16" s="2147"/>
    </row>
    <row r="17" spans="1:34" ht="17.100000000000001" customHeight="1">
      <c r="C17" s="369"/>
      <c r="D17" s="2141"/>
      <c r="E17" s="2142"/>
      <c r="F17" s="2142"/>
      <c r="G17" s="2142"/>
      <c r="H17" s="2142"/>
      <c r="I17" s="2142"/>
      <c r="J17" s="2142"/>
      <c r="K17" s="2142"/>
      <c r="L17" s="2142"/>
      <c r="M17" s="2142"/>
      <c r="N17" s="2142"/>
      <c r="O17" s="2142"/>
      <c r="P17" s="2143"/>
      <c r="Q17" s="105"/>
      <c r="R17" s="2148" t="s">
        <v>135</v>
      </c>
      <c r="S17" s="2148"/>
      <c r="T17" s="2148"/>
      <c r="U17" s="2148"/>
      <c r="V17" s="2148"/>
      <c r="W17" s="2148"/>
      <c r="X17" s="2148"/>
      <c r="Y17" s="2148"/>
      <c r="Z17" s="2148"/>
      <c r="AA17" s="2148"/>
      <c r="AB17" s="2148"/>
      <c r="AC17" s="2148"/>
      <c r="AD17" s="2148"/>
      <c r="AE17" s="2148"/>
      <c r="AF17" s="2148"/>
      <c r="AG17" s="2148"/>
      <c r="AH17" s="2149"/>
    </row>
    <row r="18" spans="1:34" ht="36.75" customHeight="1" thickBot="1">
      <c r="C18" s="370"/>
      <c r="D18" s="2080" t="s">
        <v>24</v>
      </c>
      <c r="E18" s="2081"/>
      <c r="F18" s="2081"/>
      <c r="G18" s="2081"/>
      <c r="H18" s="2081"/>
      <c r="I18" s="2081"/>
      <c r="J18" s="2081"/>
      <c r="K18" s="2081"/>
      <c r="L18" s="2081"/>
      <c r="M18" s="2081"/>
      <c r="N18" s="2081"/>
      <c r="O18" s="2081"/>
      <c r="P18" s="2082"/>
      <c r="Q18" s="2083"/>
      <c r="R18" s="2084"/>
      <c r="S18" s="2084"/>
      <c r="T18" s="2084"/>
      <c r="U18" s="2084"/>
      <c r="V18" s="2084"/>
      <c r="W18" s="2084"/>
      <c r="X18" s="2084"/>
      <c r="Y18" s="2084"/>
      <c r="Z18" s="2084"/>
      <c r="AA18" s="2084"/>
      <c r="AB18" s="2084"/>
      <c r="AC18" s="2084"/>
      <c r="AD18" s="2084"/>
      <c r="AE18" s="2084"/>
      <c r="AF18" s="2084"/>
      <c r="AG18" s="2084"/>
      <c r="AH18" s="2085"/>
    </row>
    <row r="19" spans="1:34" ht="34.5" customHeight="1">
      <c r="C19" s="387" t="s">
        <v>246</v>
      </c>
      <c r="D19" s="2154" t="s">
        <v>247</v>
      </c>
      <c r="E19" s="2155"/>
      <c r="F19" s="2155"/>
      <c r="G19" s="2155"/>
      <c r="H19" s="2155"/>
      <c r="I19" s="2155"/>
      <c r="J19" s="2155"/>
      <c r="K19" s="2155"/>
      <c r="L19" s="2155"/>
      <c r="M19" s="2155"/>
      <c r="N19" s="2155"/>
      <c r="O19" s="2155"/>
      <c r="P19" s="2155"/>
      <c r="Q19" s="2155"/>
      <c r="R19" s="2155"/>
      <c r="S19" s="2155"/>
      <c r="T19" s="2155"/>
      <c r="U19" s="2155"/>
      <c r="V19" s="2155"/>
      <c r="W19" s="2155"/>
      <c r="X19" s="2155"/>
      <c r="Y19" s="2155"/>
      <c r="Z19" s="2155"/>
      <c r="AA19" s="2155"/>
      <c r="AB19" s="2155"/>
      <c r="AC19" s="2155"/>
      <c r="AD19" s="2155"/>
      <c r="AE19" s="2155"/>
      <c r="AF19" s="2155"/>
      <c r="AG19" s="2155"/>
      <c r="AH19" s="2155"/>
    </row>
    <row r="20" spans="1:34" ht="6" customHeight="1">
      <c r="A20" s="94"/>
      <c r="B20" s="94"/>
      <c r="C20" s="94"/>
      <c r="D20" s="94"/>
      <c r="E20" s="94"/>
      <c r="F20" s="94"/>
      <c r="G20" s="94"/>
      <c r="H20" s="94"/>
      <c r="I20" s="94"/>
      <c r="J20" s="94"/>
      <c r="K20" s="94"/>
      <c r="L20" s="94"/>
      <c r="M20" s="94"/>
      <c r="N20" s="94"/>
      <c r="O20" s="94"/>
      <c r="P20" s="94"/>
      <c r="Q20" s="94"/>
      <c r="R20" s="327"/>
      <c r="S20" s="327"/>
      <c r="T20" s="327"/>
      <c r="U20" s="327"/>
      <c r="V20" s="327"/>
      <c r="W20" s="327"/>
      <c r="X20" s="327"/>
      <c r="Y20" s="327"/>
      <c r="Z20" s="513"/>
      <c r="AA20" s="513"/>
      <c r="AB20" s="513"/>
      <c r="AC20" s="513"/>
      <c r="AD20" s="513"/>
      <c r="AE20" s="513"/>
      <c r="AF20" s="513"/>
    </row>
    <row r="21" spans="1:34" ht="18" customHeight="1" thickBot="1">
      <c r="B21" s="90" t="s">
        <v>252</v>
      </c>
    </row>
    <row r="22" spans="1:34" ht="33.75" customHeight="1">
      <c r="C22" s="510" t="s">
        <v>13</v>
      </c>
      <c r="D22" s="1946" t="s">
        <v>294</v>
      </c>
      <c r="E22" s="2086"/>
      <c r="F22" s="2086"/>
      <c r="G22" s="2086"/>
      <c r="H22" s="2086"/>
      <c r="I22" s="2086"/>
      <c r="J22" s="2086"/>
      <c r="K22" s="2086"/>
      <c r="L22" s="2086"/>
      <c r="M22" s="2086"/>
      <c r="N22" s="2086"/>
      <c r="O22" s="2086"/>
      <c r="P22" s="2087"/>
      <c r="Q22" s="2115"/>
      <c r="R22" s="2116"/>
      <c r="S22" s="2116"/>
      <c r="T22" s="2116"/>
      <c r="U22" s="2116"/>
      <c r="V22" s="2116"/>
      <c r="W22" s="2116"/>
      <c r="X22" s="2116"/>
      <c r="Y22" s="2116"/>
      <c r="Z22" s="2116"/>
      <c r="AA22" s="2116"/>
      <c r="AB22" s="2116"/>
      <c r="AC22" s="2116"/>
      <c r="AD22" s="2116"/>
      <c r="AE22" s="2116"/>
      <c r="AF22" s="2116"/>
      <c r="AG22" s="2116"/>
      <c r="AH22" s="388" t="s">
        <v>72</v>
      </c>
    </row>
    <row r="23" spans="1:34" ht="33.950000000000003" customHeight="1">
      <c r="C23" s="511"/>
      <c r="D23" s="389"/>
      <c r="E23" s="390"/>
      <c r="F23" s="1912" t="s">
        <v>331</v>
      </c>
      <c r="G23" s="1913"/>
      <c r="H23" s="1913"/>
      <c r="I23" s="1913"/>
      <c r="J23" s="1913"/>
      <c r="K23" s="1913"/>
      <c r="L23" s="1913"/>
      <c r="M23" s="1913"/>
      <c r="N23" s="1913"/>
      <c r="O23" s="1913"/>
      <c r="P23" s="1914"/>
      <c r="Q23" s="2121"/>
      <c r="R23" s="2122"/>
      <c r="S23" s="2122"/>
      <c r="T23" s="2122"/>
      <c r="U23" s="2122"/>
      <c r="V23" s="2122"/>
      <c r="W23" s="2122"/>
      <c r="X23" s="2122"/>
      <c r="Y23" s="2122"/>
      <c r="Z23" s="2122"/>
      <c r="AA23" s="2122"/>
      <c r="AB23" s="2122"/>
      <c r="AC23" s="2122"/>
      <c r="AD23" s="2122"/>
      <c r="AE23" s="2122"/>
      <c r="AF23" s="2122"/>
      <c r="AG23" s="2122"/>
      <c r="AH23" s="371" t="s">
        <v>17</v>
      </c>
    </row>
    <row r="24" spans="1:34" ht="17.100000000000001" customHeight="1" thickBot="1">
      <c r="C24" s="340" t="s">
        <v>15</v>
      </c>
      <c r="D24" s="2088" t="s">
        <v>16</v>
      </c>
      <c r="E24" s="2089"/>
      <c r="F24" s="2089"/>
      <c r="G24" s="2089"/>
      <c r="H24" s="2089"/>
      <c r="I24" s="2089"/>
      <c r="J24" s="2089"/>
      <c r="K24" s="2089"/>
      <c r="L24" s="2089"/>
      <c r="M24" s="2089"/>
      <c r="N24" s="2089"/>
      <c r="O24" s="2089"/>
      <c r="P24" s="2089"/>
      <c r="Q24" s="2090" t="s">
        <v>295</v>
      </c>
      <c r="R24" s="2090"/>
      <c r="S24" s="2090"/>
      <c r="T24" s="2090"/>
      <c r="U24" s="2090"/>
      <c r="V24" s="2090"/>
      <c r="W24" s="2090"/>
      <c r="X24" s="2090"/>
      <c r="Y24" s="2090"/>
      <c r="Z24" s="2090"/>
      <c r="AA24" s="2090"/>
      <c r="AB24" s="2090"/>
      <c r="AC24" s="2090"/>
      <c r="AD24" s="2090"/>
      <c r="AE24" s="2090"/>
      <c r="AF24" s="2090"/>
      <c r="AG24" s="2090"/>
      <c r="AH24" s="2091"/>
    </row>
    <row r="25" spans="1:34" s="1" customFormat="1" ht="45" customHeight="1">
      <c r="C25" s="492" t="s">
        <v>127</v>
      </c>
      <c r="D25" s="1888" t="s">
        <v>378</v>
      </c>
      <c r="E25" s="1888"/>
      <c r="F25" s="1888"/>
      <c r="G25" s="1888"/>
      <c r="H25" s="1888"/>
      <c r="I25" s="1888"/>
      <c r="J25" s="1888"/>
      <c r="K25" s="1888"/>
      <c r="L25" s="1888"/>
      <c r="M25" s="1888"/>
      <c r="N25" s="1888"/>
      <c r="O25" s="1888"/>
      <c r="P25" s="1888"/>
      <c r="Q25" s="1888"/>
      <c r="R25" s="1888"/>
      <c r="S25" s="1888"/>
      <c r="T25" s="1888"/>
      <c r="U25" s="1888"/>
      <c r="V25" s="1888"/>
      <c r="W25" s="1888"/>
      <c r="X25" s="1888"/>
      <c r="Y25" s="1888"/>
      <c r="Z25" s="1888"/>
      <c r="AA25" s="1888"/>
      <c r="AB25" s="1888"/>
      <c r="AC25" s="1888"/>
      <c r="AD25" s="1888"/>
      <c r="AE25" s="1888"/>
      <c r="AF25" s="1888"/>
      <c r="AG25" s="1888"/>
      <c r="AH25" s="1888"/>
    </row>
    <row r="26" spans="1:34" s="94" customFormat="1" ht="17.100000000000001" customHeight="1" thickBot="1">
      <c r="C26" s="309"/>
      <c r="D26" s="138"/>
      <c r="E26" s="138"/>
      <c r="F26" s="138"/>
      <c r="G26" s="138"/>
      <c r="H26" s="138"/>
      <c r="I26" s="138"/>
      <c r="J26" s="138"/>
      <c r="K26" s="138"/>
      <c r="L26" s="138"/>
      <c r="M26" s="138"/>
      <c r="N26" s="138"/>
      <c r="O26" s="138"/>
      <c r="P26" s="138"/>
      <c r="Q26" s="309"/>
      <c r="R26" s="309"/>
      <c r="S26" s="309"/>
      <c r="T26" s="309"/>
      <c r="U26" s="309"/>
      <c r="V26" s="309"/>
      <c r="W26" s="309"/>
      <c r="X26" s="309"/>
      <c r="Y26" s="309"/>
      <c r="Z26" s="309"/>
      <c r="AA26" s="309"/>
      <c r="AB26" s="309"/>
      <c r="AC26" s="309"/>
      <c r="AD26" s="309"/>
      <c r="AE26" s="309"/>
      <c r="AF26" s="309"/>
      <c r="AG26" s="309"/>
      <c r="AH26" s="309"/>
    </row>
    <row r="27" spans="1:34" ht="18" customHeight="1" thickBot="1">
      <c r="B27" s="90" t="s">
        <v>401</v>
      </c>
      <c r="L27" s="53" t="s">
        <v>544</v>
      </c>
      <c r="M27" s="54" t="s">
        <v>545</v>
      </c>
      <c r="N27" s="54"/>
      <c r="O27" s="54"/>
      <c r="P27" s="54"/>
      <c r="Q27" s="1866" t="str">
        <f>【様式５】計画書Ⅰ!$Q$19</f>
        <v>令和3年度</v>
      </c>
      <c r="R27" s="1867"/>
      <c r="S27" s="1867"/>
      <c r="T27" s="1867"/>
      <c r="U27" s="1867"/>
      <c r="V27" s="1868"/>
    </row>
    <row r="28" spans="1:34" ht="33.950000000000003" customHeight="1">
      <c r="C28" s="510" t="s">
        <v>259</v>
      </c>
      <c r="D28" s="1946" t="s">
        <v>296</v>
      </c>
      <c r="E28" s="2086"/>
      <c r="F28" s="2086"/>
      <c r="G28" s="2086"/>
      <c r="H28" s="2086"/>
      <c r="I28" s="2086"/>
      <c r="J28" s="2086"/>
      <c r="K28" s="2086"/>
      <c r="L28" s="2086"/>
      <c r="M28" s="2086"/>
      <c r="N28" s="2086"/>
      <c r="O28" s="2086"/>
      <c r="P28" s="2087"/>
      <c r="Q28" s="2117">
        <f>ROUNDDOWN(Q29+Q37,-3)</f>
        <v>0</v>
      </c>
      <c r="R28" s="2118"/>
      <c r="S28" s="2118"/>
      <c r="T28" s="2118"/>
      <c r="U28" s="2118"/>
      <c r="V28" s="2118"/>
      <c r="W28" s="2118"/>
      <c r="X28" s="2118"/>
      <c r="Y28" s="2118"/>
      <c r="Z28" s="2118"/>
      <c r="AA28" s="2118"/>
      <c r="AB28" s="2118"/>
      <c r="AC28" s="2118"/>
      <c r="AD28" s="2118"/>
      <c r="AE28" s="2118"/>
      <c r="AF28" s="2118"/>
      <c r="AG28" s="2118"/>
      <c r="AH28" s="486" t="s">
        <v>17</v>
      </c>
    </row>
    <row r="29" spans="1:34" ht="24" customHeight="1">
      <c r="C29" s="191"/>
      <c r="D29" s="94"/>
      <c r="E29" s="1929" t="s">
        <v>674</v>
      </c>
      <c r="F29" s="2123"/>
      <c r="G29" s="2123"/>
      <c r="H29" s="2123"/>
      <c r="I29" s="2123"/>
      <c r="J29" s="2123"/>
      <c r="K29" s="2123"/>
      <c r="L29" s="2123"/>
      <c r="M29" s="2123"/>
      <c r="N29" s="2123"/>
      <c r="O29" s="2123"/>
      <c r="P29" s="2124"/>
      <c r="Q29" s="2119">
        <f>Q30-Q31-Q32-Q34-Q33</f>
        <v>0</v>
      </c>
      <c r="R29" s="2120"/>
      <c r="S29" s="2120"/>
      <c r="T29" s="2120"/>
      <c r="U29" s="2120"/>
      <c r="V29" s="2120"/>
      <c r="W29" s="2120"/>
      <c r="X29" s="2120"/>
      <c r="Y29" s="2120"/>
      <c r="Z29" s="2120"/>
      <c r="AA29" s="2120"/>
      <c r="AB29" s="2120"/>
      <c r="AC29" s="2120"/>
      <c r="AD29" s="2120"/>
      <c r="AE29" s="2120"/>
      <c r="AF29" s="2120"/>
      <c r="AG29" s="2120"/>
      <c r="AH29" s="72" t="s">
        <v>17</v>
      </c>
    </row>
    <row r="30" spans="1:34" ht="17.100000000000001" customHeight="1">
      <c r="C30" s="191"/>
      <c r="D30" s="94"/>
      <c r="E30" s="143"/>
      <c r="F30" s="1932" t="s">
        <v>328</v>
      </c>
      <c r="G30" s="1933"/>
      <c r="H30" s="1933"/>
      <c r="I30" s="1933"/>
      <c r="J30" s="1933"/>
      <c r="K30" s="1933"/>
      <c r="L30" s="1933"/>
      <c r="M30" s="1933"/>
      <c r="N30" s="1933"/>
      <c r="O30" s="1933"/>
      <c r="P30" s="1934"/>
      <c r="Q30" s="2078">
        <f>'【様式6別添１】賃金改善明細書（職員別）'!U58</f>
        <v>0</v>
      </c>
      <c r="R30" s="2079"/>
      <c r="S30" s="2079"/>
      <c r="T30" s="2079"/>
      <c r="U30" s="2079"/>
      <c r="V30" s="2079"/>
      <c r="W30" s="2079"/>
      <c r="X30" s="2079"/>
      <c r="Y30" s="2079"/>
      <c r="Z30" s="2079"/>
      <c r="AA30" s="2079"/>
      <c r="AB30" s="2079"/>
      <c r="AC30" s="2079"/>
      <c r="AD30" s="2079"/>
      <c r="AE30" s="2079"/>
      <c r="AF30" s="2079"/>
      <c r="AG30" s="2079"/>
      <c r="AH30" s="72" t="s">
        <v>17</v>
      </c>
    </row>
    <row r="31" spans="1:34" ht="32.25" customHeight="1">
      <c r="C31" s="191"/>
      <c r="D31" s="94"/>
      <c r="E31" s="143"/>
      <c r="F31" s="1869" t="s">
        <v>332</v>
      </c>
      <c r="G31" s="1870"/>
      <c r="H31" s="1870"/>
      <c r="I31" s="1870"/>
      <c r="J31" s="1870"/>
      <c r="K31" s="1870"/>
      <c r="L31" s="1870"/>
      <c r="M31" s="1870"/>
      <c r="N31" s="1870"/>
      <c r="O31" s="1870"/>
      <c r="P31" s="1871"/>
      <c r="Q31" s="2078">
        <f>'【様式6別添１】賃金改善明細書（職員別）'!V58</f>
        <v>0</v>
      </c>
      <c r="R31" s="2079"/>
      <c r="S31" s="2079"/>
      <c r="T31" s="2079"/>
      <c r="U31" s="2079"/>
      <c r="V31" s="2079"/>
      <c r="W31" s="2079"/>
      <c r="X31" s="2079"/>
      <c r="Y31" s="2079"/>
      <c r="Z31" s="2079"/>
      <c r="AA31" s="2079"/>
      <c r="AB31" s="2079"/>
      <c r="AC31" s="2079"/>
      <c r="AD31" s="2079"/>
      <c r="AE31" s="2079"/>
      <c r="AF31" s="2079"/>
      <c r="AG31" s="2079"/>
      <c r="AH31" s="72" t="s">
        <v>17</v>
      </c>
    </row>
    <row r="32" spans="1:34" ht="32.25" customHeight="1">
      <c r="C32" s="191"/>
      <c r="D32" s="94"/>
      <c r="E32" s="143"/>
      <c r="F32" s="1869" t="s">
        <v>333</v>
      </c>
      <c r="G32" s="1870"/>
      <c r="H32" s="1870"/>
      <c r="I32" s="1870"/>
      <c r="J32" s="1870"/>
      <c r="K32" s="1870"/>
      <c r="L32" s="1870"/>
      <c r="M32" s="1870"/>
      <c r="N32" s="1870"/>
      <c r="O32" s="1870"/>
      <c r="P32" s="1871"/>
      <c r="Q32" s="2078">
        <f>'【様式6別添１】賃金改善明細書（職員別）'!W58</f>
        <v>0</v>
      </c>
      <c r="R32" s="2079"/>
      <c r="S32" s="2079"/>
      <c r="T32" s="2079"/>
      <c r="U32" s="2079"/>
      <c r="V32" s="2079"/>
      <c r="W32" s="2079"/>
      <c r="X32" s="2079"/>
      <c r="Y32" s="2079"/>
      <c r="Z32" s="2079"/>
      <c r="AA32" s="2079"/>
      <c r="AB32" s="2079"/>
      <c r="AC32" s="2079"/>
      <c r="AD32" s="2079"/>
      <c r="AE32" s="2079"/>
      <c r="AF32" s="2079"/>
      <c r="AG32" s="2079"/>
      <c r="AH32" s="72" t="s">
        <v>17</v>
      </c>
    </row>
    <row r="33" spans="2:38" ht="32.25" customHeight="1">
      <c r="C33" s="191"/>
      <c r="D33" s="94"/>
      <c r="E33" s="143"/>
      <c r="F33" s="1869" t="s">
        <v>659</v>
      </c>
      <c r="G33" s="1870"/>
      <c r="H33" s="1870"/>
      <c r="I33" s="1870"/>
      <c r="J33" s="1870"/>
      <c r="K33" s="1870"/>
      <c r="L33" s="1870"/>
      <c r="M33" s="1870"/>
      <c r="N33" s="1870"/>
      <c r="O33" s="1870"/>
      <c r="P33" s="1871"/>
      <c r="Q33" s="2078">
        <f>'【様式6別添１】賃金改善明細書（職員別）'!X58</f>
        <v>0</v>
      </c>
      <c r="R33" s="2079"/>
      <c r="S33" s="2079"/>
      <c r="T33" s="2079"/>
      <c r="U33" s="2079"/>
      <c r="V33" s="2079"/>
      <c r="W33" s="2079"/>
      <c r="X33" s="2079"/>
      <c r="Y33" s="2079"/>
      <c r="Z33" s="2079"/>
      <c r="AA33" s="2079"/>
      <c r="AB33" s="2079"/>
      <c r="AC33" s="2079"/>
      <c r="AD33" s="2079"/>
      <c r="AE33" s="2079"/>
      <c r="AF33" s="2079"/>
      <c r="AG33" s="2079"/>
      <c r="AH33" s="72" t="s">
        <v>17</v>
      </c>
    </row>
    <row r="34" spans="2:38" ht="17.100000000000001" customHeight="1">
      <c r="C34" s="191"/>
      <c r="D34" s="94"/>
      <c r="E34" s="144"/>
      <c r="F34" s="1929" t="s">
        <v>647</v>
      </c>
      <c r="G34" s="1930"/>
      <c r="H34" s="1930"/>
      <c r="I34" s="1930"/>
      <c r="J34" s="1930"/>
      <c r="K34" s="1930"/>
      <c r="L34" s="1930"/>
      <c r="M34" s="1930"/>
      <c r="N34" s="1930"/>
      <c r="O34" s="1930"/>
      <c r="P34" s="1931"/>
      <c r="Q34" s="2078">
        <f>Q35+Q36</f>
        <v>0</v>
      </c>
      <c r="R34" s="2079"/>
      <c r="S34" s="2079"/>
      <c r="T34" s="2079"/>
      <c r="U34" s="2079"/>
      <c r="V34" s="2079"/>
      <c r="W34" s="2079"/>
      <c r="X34" s="2079"/>
      <c r="Y34" s="2079"/>
      <c r="Z34" s="2079"/>
      <c r="AA34" s="2079"/>
      <c r="AB34" s="2079"/>
      <c r="AC34" s="2079"/>
      <c r="AD34" s="2079"/>
      <c r="AE34" s="2079"/>
      <c r="AF34" s="2079"/>
      <c r="AG34" s="2079"/>
      <c r="AH34" s="73" t="s">
        <v>17</v>
      </c>
    </row>
    <row r="35" spans="2:38" ht="32.25" customHeight="1">
      <c r="C35" s="191"/>
      <c r="D35" s="94"/>
      <c r="E35" s="143"/>
      <c r="F35" s="146"/>
      <c r="G35" s="1869" t="s">
        <v>648</v>
      </c>
      <c r="H35" s="1870"/>
      <c r="I35" s="1870"/>
      <c r="J35" s="1870"/>
      <c r="K35" s="1870"/>
      <c r="L35" s="1870"/>
      <c r="M35" s="1870"/>
      <c r="N35" s="1870"/>
      <c r="O35" s="1870"/>
      <c r="P35" s="1871"/>
      <c r="Q35" s="2078">
        <f>'【様式6別添１】賃金改善明細書（職員別）'!N58</f>
        <v>0</v>
      </c>
      <c r="R35" s="2079"/>
      <c r="S35" s="2079"/>
      <c r="T35" s="2079"/>
      <c r="U35" s="2079"/>
      <c r="V35" s="2079"/>
      <c r="W35" s="2079"/>
      <c r="X35" s="2079"/>
      <c r="Y35" s="2079"/>
      <c r="Z35" s="2079"/>
      <c r="AA35" s="2079"/>
      <c r="AB35" s="2079"/>
      <c r="AC35" s="2079"/>
      <c r="AD35" s="2079"/>
      <c r="AE35" s="2079"/>
      <c r="AF35" s="2079"/>
      <c r="AG35" s="2079"/>
      <c r="AH35" s="71" t="s">
        <v>17</v>
      </c>
    </row>
    <row r="36" spans="2:38" ht="45" customHeight="1">
      <c r="C36" s="191"/>
      <c r="D36" s="94"/>
      <c r="E36" s="342"/>
      <c r="F36" s="147"/>
      <c r="G36" s="1869" t="s">
        <v>660</v>
      </c>
      <c r="H36" s="1870"/>
      <c r="I36" s="1870"/>
      <c r="J36" s="1870"/>
      <c r="K36" s="1870"/>
      <c r="L36" s="1870"/>
      <c r="M36" s="1870"/>
      <c r="N36" s="1870"/>
      <c r="O36" s="1870"/>
      <c r="P36" s="1871"/>
      <c r="Q36" s="2078">
        <f>'【様式6別添１】賃金改善明細書（職員別）'!O58</f>
        <v>0</v>
      </c>
      <c r="R36" s="2079"/>
      <c r="S36" s="2079"/>
      <c r="T36" s="2079"/>
      <c r="U36" s="2079"/>
      <c r="V36" s="2079"/>
      <c r="W36" s="2079"/>
      <c r="X36" s="2079"/>
      <c r="Y36" s="2079"/>
      <c r="Z36" s="2079"/>
      <c r="AA36" s="2079"/>
      <c r="AB36" s="2079"/>
      <c r="AC36" s="2079"/>
      <c r="AD36" s="2079"/>
      <c r="AE36" s="2079"/>
      <c r="AF36" s="2079"/>
      <c r="AG36" s="2079"/>
      <c r="AH36" s="72" t="s">
        <v>17</v>
      </c>
    </row>
    <row r="37" spans="2:38" ht="17.100000000000001" customHeight="1" thickBot="1">
      <c r="C37" s="149"/>
      <c r="D37" s="391"/>
      <c r="E37" s="490" t="s">
        <v>661</v>
      </c>
      <c r="F37" s="491"/>
      <c r="G37" s="487"/>
      <c r="H37" s="487"/>
      <c r="I37" s="487"/>
      <c r="J37" s="487"/>
      <c r="K37" s="487"/>
      <c r="L37" s="487"/>
      <c r="M37" s="487"/>
      <c r="N37" s="487"/>
      <c r="O37" s="487"/>
      <c r="P37" s="488"/>
      <c r="Q37" s="2164"/>
      <c r="R37" s="2165"/>
      <c r="S37" s="2165"/>
      <c r="T37" s="2165"/>
      <c r="U37" s="2165"/>
      <c r="V37" s="2165"/>
      <c r="W37" s="2165"/>
      <c r="X37" s="2165"/>
      <c r="Y37" s="2165"/>
      <c r="Z37" s="2165"/>
      <c r="AA37" s="2165"/>
      <c r="AB37" s="2165"/>
      <c r="AC37" s="2165"/>
      <c r="AD37" s="2165"/>
      <c r="AE37" s="2165"/>
      <c r="AF37" s="2165"/>
      <c r="AG37" s="2165"/>
      <c r="AH37" s="106" t="s">
        <v>17</v>
      </c>
    </row>
    <row r="38" spans="2:38" s="94" customFormat="1" ht="15" customHeight="1">
      <c r="C38" s="309"/>
      <c r="E38" s="138"/>
      <c r="F38" s="310"/>
      <c r="G38" s="392"/>
      <c r="H38" s="392"/>
      <c r="I38" s="392"/>
      <c r="J38" s="392"/>
      <c r="K38" s="392"/>
      <c r="L38" s="392"/>
      <c r="M38" s="392"/>
      <c r="N38" s="392"/>
      <c r="O38" s="392"/>
      <c r="P38" s="392"/>
      <c r="Q38" s="309"/>
      <c r="R38" s="309"/>
      <c r="S38" s="309"/>
      <c r="T38" s="309"/>
      <c r="U38" s="309"/>
      <c r="V38" s="309"/>
      <c r="W38" s="309"/>
      <c r="X38" s="309"/>
      <c r="Y38" s="309"/>
      <c r="Z38" s="309"/>
      <c r="AA38" s="309"/>
      <c r="AB38" s="309"/>
      <c r="AC38" s="309"/>
      <c r="AD38" s="309"/>
      <c r="AE38" s="309"/>
      <c r="AF38" s="309"/>
      <c r="AG38" s="309"/>
      <c r="AH38" s="349"/>
    </row>
    <row r="39" spans="2:38" s="74" customFormat="1" ht="18" customHeight="1" thickBot="1">
      <c r="B39" s="1" t="s">
        <v>260</v>
      </c>
      <c r="AH39" s="129"/>
    </row>
    <row r="40" spans="2:38" s="74" customFormat="1" ht="18" customHeight="1">
      <c r="C40" s="514" t="s">
        <v>115</v>
      </c>
      <c r="D40" s="2092" t="s">
        <v>298</v>
      </c>
      <c r="E40" s="2093"/>
      <c r="F40" s="2093"/>
      <c r="G40" s="2093"/>
      <c r="H40" s="2093"/>
      <c r="I40" s="2093"/>
      <c r="J40" s="2093"/>
      <c r="K40" s="2093"/>
      <c r="L40" s="2093"/>
      <c r="M40" s="2093"/>
      <c r="N40" s="2093"/>
      <c r="O40" s="2093"/>
      <c r="P40" s="2094"/>
      <c r="Q40" s="1943">
        <f>IFERROR(VLOOKUP(V5,'【様式6 別添２】一覧表'!D9:H17,2,),0)</f>
        <v>0</v>
      </c>
      <c r="R40" s="1944"/>
      <c r="S40" s="1944"/>
      <c r="T40" s="1944"/>
      <c r="U40" s="1944"/>
      <c r="V40" s="1944"/>
      <c r="W40" s="1944"/>
      <c r="X40" s="1944"/>
      <c r="Y40" s="1944"/>
      <c r="Z40" s="1944"/>
      <c r="AA40" s="1944"/>
      <c r="AB40" s="1944"/>
      <c r="AC40" s="1944"/>
      <c r="AD40" s="1944"/>
      <c r="AE40" s="1944"/>
      <c r="AF40" s="1944"/>
      <c r="AG40" s="1945"/>
      <c r="AH40" s="104" t="s">
        <v>17</v>
      </c>
    </row>
    <row r="41" spans="2:38" s="74" customFormat="1" ht="18" customHeight="1">
      <c r="C41" s="508"/>
      <c r="D41" s="135"/>
      <c r="E41" s="192"/>
      <c r="F41" s="192"/>
      <c r="G41" s="192"/>
      <c r="H41" s="1932" t="s">
        <v>364</v>
      </c>
      <c r="I41" s="1933"/>
      <c r="J41" s="1933"/>
      <c r="K41" s="1933"/>
      <c r="L41" s="1933"/>
      <c r="M41" s="1933"/>
      <c r="N41" s="1933"/>
      <c r="O41" s="1933"/>
      <c r="P41" s="1937"/>
      <c r="Q41" s="1862">
        <f>IFERROR(VLOOKUP(V5,'【様式6 別添２】一覧表'!D9:H17,3,),0)</f>
        <v>0</v>
      </c>
      <c r="R41" s="1863"/>
      <c r="S41" s="1863"/>
      <c r="T41" s="1863"/>
      <c r="U41" s="1863"/>
      <c r="V41" s="1863"/>
      <c r="W41" s="1863"/>
      <c r="X41" s="1863"/>
      <c r="Y41" s="1863"/>
      <c r="Z41" s="1863"/>
      <c r="AA41" s="1863"/>
      <c r="AB41" s="1863"/>
      <c r="AC41" s="1863"/>
      <c r="AD41" s="1863"/>
      <c r="AE41" s="1863"/>
      <c r="AF41" s="1863"/>
      <c r="AG41" s="1864"/>
      <c r="AH41" s="128" t="s">
        <v>17</v>
      </c>
    </row>
    <row r="42" spans="2:38" s="74" customFormat="1" ht="18" customHeight="1">
      <c r="C42" s="503" t="s">
        <v>258</v>
      </c>
      <c r="D42" s="2177" t="s">
        <v>299</v>
      </c>
      <c r="E42" s="2178"/>
      <c r="F42" s="2178"/>
      <c r="G42" s="2178"/>
      <c r="H42" s="2178"/>
      <c r="I42" s="2178"/>
      <c r="J42" s="2178"/>
      <c r="K42" s="2178"/>
      <c r="L42" s="2178"/>
      <c r="M42" s="2178"/>
      <c r="N42" s="2178"/>
      <c r="O42" s="2178"/>
      <c r="P42" s="2179"/>
      <c r="Q42" s="1862">
        <f>IFERROR(VLOOKUP(V5,'【様式6 別添２】一覧表'!D9:H17,4,),0)</f>
        <v>0</v>
      </c>
      <c r="R42" s="1863"/>
      <c r="S42" s="1863"/>
      <c r="T42" s="1863"/>
      <c r="U42" s="1863"/>
      <c r="V42" s="1863"/>
      <c r="W42" s="1863"/>
      <c r="X42" s="1863"/>
      <c r="Y42" s="1863"/>
      <c r="Z42" s="1863"/>
      <c r="AA42" s="1863"/>
      <c r="AB42" s="1863"/>
      <c r="AC42" s="1863"/>
      <c r="AD42" s="1863"/>
      <c r="AE42" s="1863"/>
      <c r="AF42" s="1863"/>
      <c r="AG42" s="1864"/>
      <c r="AH42" s="128" t="s">
        <v>17</v>
      </c>
    </row>
    <row r="43" spans="2:38" s="74" customFormat="1" ht="18" customHeight="1" thickBot="1">
      <c r="C43" s="509"/>
      <c r="D43" s="393"/>
      <c r="E43" s="394"/>
      <c r="F43" s="394"/>
      <c r="G43" s="394"/>
      <c r="H43" s="1938" t="s">
        <v>365</v>
      </c>
      <c r="I43" s="1939"/>
      <c r="J43" s="1939"/>
      <c r="K43" s="1939"/>
      <c r="L43" s="1939"/>
      <c r="M43" s="1939"/>
      <c r="N43" s="1939"/>
      <c r="O43" s="1939"/>
      <c r="P43" s="1940"/>
      <c r="Q43" s="1920">
        <f>IFERROR(VLOOKUP(V5,'【様式6 別添２】一覧表'!D9:H17,5,),0)</f>
        <v>0</v>
      </c>
      <c r="R43" s="1921"/>
      <c r="S43" s="1921"/>
      <c r="T43" s="1921"/>
      <c r="U43" s="1921"/>
      <c r="V43" s="1921"/>
      <c r="W43" s="1921"/>
      <c r="X43" s="1921"/>
      <c r="Y43" s="1921"/>
      <c r="Z43" s="1921"/>
      <c r="AA43" s="1921"/>
      <c r="AB43" s="1921"/>
      <c r="AC43" s="1921"/>
      <c r="AD43" s="1921"/>
      <c r="AE43" s="1921"/>
      <c r="AF43" s="1921"/>
      <c r="AG43" s="1922"/>
      <c r="AH43" s="79" t="s">
        <v>17</v>
      </c>
    </row>
    <row r="44" spans="2:38" s="80" customFormat="1" ht="18" customHeight="1">
      <c r="C44" s="81" t="s">
        <v>127</v>
      </c>
      <c r="D44" s="2180" t="s">
        <v>663</v>
      </c>
      <c r="E44" s="2181"/>
      <c r="F44" s="2181"/>
      <c r="G44" s="2181"/>
      <c r="H44" s="2181"/>
      <c r="I44" s="2181"/>
      <c r="J44" s="2181"/>
      <c r="K44" s="2181"/>
      <c r="L44" s="2181"/>
      <c r="M44" s="2181"/>
      <c r="N44" s="2181"/>
      <c r="O44" s="2181"/>
      <c r="P44" s="2181"/>
      <c r="Q44" s="2181"/>
      <c r="R44" s="2181"/>
      <c r="S44" s="2181"/>
      <c r="T44" s="2181"/>
      <c r="U44" s="2181"/>
      <c r="V44" s="2181"/>
      <c r="W44" s="2181"/>
      <c r="X44" s="2181"/>
      <c r="Y44" s="2181"/>
      <c r="Z44" s="2181"/>
      <c r="AA44" s="2181"/>
      <c r="AB44" s="2181"/>
      <c r="AC44" s="2181"/>
      <c r="AD44" s="2181"/>
      <c r="AE44" s="2181"/>
      <c r="AF44" s="2181"/>
      <c r="AG44" s="2181"/>
      <c r="AH44" s="2181"/>
    </row>
    <row r="45" spans="2:38" s="94" customFormat="1" ht="17.100000000000001" customHeight="1">
      <c r="C45" s="309"/>
      <c r="E45" s="138"/>
      <c r="F45" s="310"/>
      <c r="G45" s="392"/>
      <c r="H45" s="392"/>
      <c r="I45" s="392"/>
      <c r="J45" s="392"/>
      <c r="K45" s="392"/>
      <c r="L45" s="392"/>
      <c r="M45" s="392"/>
      <c r="N45" s="392"/>
      <c r="O45" s="392"/>
      <c r="P45" s="392"/>
      <c r="Q45" s="309"/>
      <c r="R45" s="309"/>
      <c r="S45" s="309"/>
      <c r="T45" s="309"/>
      <c r="U45" s="309"/>
      <c r="V45" s="309"/>
      <c r="W45" s="309"/>
      <c r="X45" s="309"/>
      <c r="Y45" s="309"/>
      <c r="Z45" s="309"/>
      <c r="AA45" s="309"/>
      <c r="AB45" s="309"/>
      <c r="AC45" s="309"/>
      <c r="AD45" s="309"/>
      <c r="AE45" s="309"/>
      <c r="AF45" s="309"/>
      <c r="AG45" s="309"/>
      <c r="AH45" s="349"/>
    </row>
    <row r="46" spans="2:38" s="94" customFormat="1" ht="17.100000000000001" customHeight="1" thickBot="1">
      <c r="B46" s="90" t="s">
        <v>261</v>
      </c>
      <c r="C46" s="395"/>
      <c r="D46" s="396"/>
      <c r="E46" s="396"/>
      <c r="F46" s="396"/>
      <c r="G46" s="396"/>
      <c r="H46" s="396"/>
      <c r="I46" s="396"/>
      <c r="J46" s="396"/>
      <c r="K46" s="396"/>
      <c r="L46" s="392"/>
      <c r="M46" s="392"/>
      <c r="N46" s="392"/>
      <c r="O46" s="392"/>
      <c r="P46" s="392"/>
      <c r="Q46" s="309"/>
      <c r="R46" s="309"/>
      <c r="S46" s="309"/>
      <c r="T46" s="309"/>
      <c r="U46" s="309"/>
      <c r="V46" s="309"/>
      <c r="W46" s="309"/>
      <c r="X46" s="309"/>
      <c r="Y46" s="309"/>
      <c r="Z46" s="309"/>
      <c r="AA46" s="309"/>
      <c r="AB46" s="309"/>
      <c r="AC46" s="309"/>
      <c r="AD46" s="309"/>
      <c r="AE46" s="309"/>
      <c r="AF46" s="309"/>
      <c r="AG46" s="309"/>
      <c r="AH46" s="349"/>
    </row>
    <row r="47" spans="2:38" ht="30" customHeight="1">
      <c r="C47" s="397" t="s">
        <v>262</v>
      </c>
      <c r="D47" s="2182" t="s">
        <v>379</v>
      </c>
      <c r="E47" s="2183"/>
      <c r="F47" s="2183"/>
      <c r="G47" s="2183"/>
      <c r="H47" s="2183"/>
      <c r="I47" s="2183"/>
      <c r="J47" s="2183"/>
      <c r="K47" s="2183"/>
      <c r="L47" s="2183"/>
      <c r="M47" s="2183"/>
      <c r="N47" s="2183"/>
      <c r="O47" s="2183"/>
      <c r="P47" s="2183"/>
      <c r="Q47" s="2171" t="s">
        <v>280</v>
      </c>
      <c r="R47" s="2172"/>
      <c r="S47" s="2172"/>
      <c r="T47" s="2172"/>
      <c r="U47" s="2172"/>
      <c r="V47" s="2172"/>
      <c r="W47" s="2172"/>
      <c r="X47" s="2172"/>
      <c r="Y47" s="2173"/>
      <c r="Z47" s="2174"/>
      <c r="AA47" s="2175"/>
      <c r="AB47" s="2175"/>
      <c r="AC47" s="2175"/>
      <c r="AD47" s="2175"/>
      <c r="AE47" s="2175"/>
      <c r="AF47" s="2175"/>
      <c r="AG47" s="2175"/>
      <c r="AH47" s="2176"/>
      <c r="AK47" s="90" t="s">
        <v>276</v>
      </c>
      <c r="AL47" s="398"/>
    </row>
    <row r="48" spans="2:38" ht="99.95" customHeight="1">
      <c r="C48" s="372"/>
      <c r="D48" s="2168" t="s">
        <v>662</v>
      </c>
      <c r="E48" s="2169"/>
      <c r="F48" s="2169"/>
      <c r="G48" s="2169"/>
      <c r="H48" s="2169"/>
      <c r="I48" s="2169"/>
      <c r="J48" s="2169"/>
      <c r="K48" s="2169"/>
      <c r="L48" s="2169"/>
      <c r="M48" s="2169"/>
      <c r="N48" s="2169"/>
      <c r="O48" s="2169"/>
      <c r="P48" s="2170"/>
      <c r="Q48" s="2166">
        <f>IF(Z47="加算Ⅰ新規事由あり",Q23-Q28,ROUNDDOWN(Q34-(Q30-Q31-Q32-Q33)-Q41+Q43,-3))</f>
        <v>0</v>
      </c>
      <c r="R48" s="2167"/>
      <c r="S48" s="2167"/>
      <c r="T48" s="2167"/>
      <c r="U48" s="2167"/>
      <c r="V48" s="2167"/>
      <c r="W48" s="2167"/>
      <c r="X48" s="2167"/>
      <c r="Y48" s="2167"/>
      <c r="Z48" s="2167"/>
      <c r="AA48" s="2167"/>
      <c r="AB48" s="2167"/>
      <c r="AC48" s="2167"/>
      <c r="AD48" s="2167"/>
      <c r="AE48" s="2167"/>
      <c r="AF48" s="2167"/>
      <c r="AG48" s="2167"/>
      <c r="AH48" s="399" t="s">
        <v>17</v>
      </c>
      <c r="AK48" s="90" t="s">
        <v>275</v>
      </c>
      <c r="AL48" s="398"/>
    </row>
    <row r="49" spans="2:48" ht="20.25" customHeight="1">
      <c r="C49" s="400" t="s">
        <v>202</v>
      </c>
      <c r="D49" s="493"/>
      <c r="E49" s="493"/>
      <c r="F49" s="493"/>
      <c r="G49" s="493"/>
      <c r="H49" s="493"/>
      <c r="I49" s="493"/>
      <c r="J49" s="493"/>
      <c r="K49" s="493"/>
      <c r="L49" s="493"/>
      <c r="M49" s="493"/>
      <c r="N49" s="493"/>
      <c r="O49" s="493"/>
      <c r="P49" s="493"/>
      <c r="Q49" s="493"/>
      <c r="R49" s="401"/>
      <c r="S49" s="401"/>
      <c r="T49" s="401"/>
      <c r="U49" s="401"/>
      <c r="V49" s="401"/>
      <c r="W49" s="401"/>
      <c r="X49" s="401"/>
      <c r="Y49" s="401"/>
      <c r="Z49" s="401"/>
      <c r="AA49" s="401"/>
      <c r="AB49" s="401"/>
      <c r="AC49" s="401"/>
      <c r="AD49" s="401"/>
      <c r="AE49" s="401"/>
      <c r="AF49" s="401"/>
      <c r="AG49" s="401"/>
      <c r="AH49" s="402"/>
    </row>
    <row r="50" spans="2:48" ht="18.75" customHeight="1">
      <c r="C50" s="2150" t="s">
        <v>263</v>
      </c>
      <c r="D50" s="2100" t="s">
        <v>198</v>
      </c>
      <c r="E50" s="2101"/>
      <c r="F50" s="2101"/>
      <c r="G50" s="2101"/>
      <c r="H50" s="2101"/>
      <c r="I50" s="2101"/>
      <c r="J50" s="2101"/>
      <c r="K50" s="2101"/>
      <c r="L50" s="2101"/>
      <c r="M50" s="2101"/>
      <c r="N50" s="2101"/>
      <c r="O50" s="2101"/>
      <c r="P50" s="2102"/>
      <c r="Q50" s="2106" t="s">
        <v>187</v>
      </c>
      <c r="R50" s="2160"/>
      <c r="S50" s="2160"/>
      <c r="T50" s="2160"/>
      <c r="U50" s="2160"/>
      <c r="V50" s="2160"/>
      <c r="W50" s="2160"/>
      <c r="X50" s="2160"/>
      <c r="Y50" s="2161"/>
      <c r="Z50" s="2106" t="s">
        <v>189</v>
      </c>
      <c r="AA50" s="2107"/>
      <c r="AB50" s="2107"/>
      <c r="AC50" s="2107"/>
      <c r="AD50" s="2107"/>
      <c r="AE50" s="2107"/>
      <c r="AF50" s="2107"/>
      <c r="AG50" s="2107"/>
      <c r="AH50" s="2108"/>
    </row>
    <row r="51" spans="2:48" ht="30" customHeight="1">
      <c r="C51" s="2151"/>
      <c r="D51" s="2103"/>
      <c r="E51" s="2104"/>
      <c r="F51" s="2104"/>
      <c r="G51" s="2104"/>
      <c r="H51" s="2104"/>
      <c r="I51" s="2104"/>
      <c r="J51" s="2104"/>
      <c r="K51" s="2104"/>
      <c r="L51" s="2104"/>
      <c r="M51" s="2104"/>
      <c r="N51" s="2104"/>
      <c r="O51" s="2104"/>
      <c r="P51" s="2105"/>
      <c r="Q51" s="2109" t="str">
        <f>IF(Q48&gt;0,"〇","")</f>
        <v/>
      </c>
      <c r="R51" s="2110"/>
      <c r="S51" s="2110"/>
      <c r="T51" s="2110"/>
      <c r="U51" s="2110"/>
      <c r="V51" s="2110"/>
      <c r="W51" s="2110"/>
      <c r="X51" s="2110"/>
      <c r="Y51" s="2111"/>
      <c r="Z51" s="2112"/>
      <c r="AA51" s="2113"/>
      <c r="AB51" s="2113"/>
      <c r="AC51" s="2113"/>
      <c r="AD51" s="2113"/>
      <c r="AE51" s="2113"/>
      <c r="AF51" s="2113"/>
      <c r="AG51" s="2113"/>
      <c r="AH51" s="2114"/>
    </row>
    <row r="52" spans="2:48" ht="17.100000000000001" customHeight="1">
      <c r="C52" s="2152" t="s">
        <v>248</v>
      </c>
      <c r="D52" s="2156" t="s">
        <v>304</v>
      </c>
      <c r="E52" s="2157"/>
      <c r="F52" s="2157"/>
      <c r="G52" s="2157"/>
      <c r="H52" s="2157"/>
      <c r="I52" s="2157"/>
      <c r="J52" s="2157"/>
      <c r="K52" s="2157"/>
      <c r="L52" s="2157"/>
      <c r="M52" s="2157"/>
      <c r="N52" s="2157"/>
      <c r="O52" s="2157"/>
      <c r="P52" s="2157"/>
      <c r="Q52" s="105"/>
      <c r="R52" s="2129" t="s">
        <v>131</v>
      </c>
      <c r="S52" s="2129"/>
      <c r="T52" s="2129"/>
      <c r="U52" s="2129"/>
      <c r="V52" s="2129"/>
      <c r="W52" s="2129"/>
      <c r="X52" s="2129"/>
      <c r="Y52" s="2129"/>
      <c r="Z52" s="2129"/>
      <c r="AA52" s="2129"/>
      <c r="AB52" s="2129"/>
      <c r="AC52" s="2129"/>
      <c r="AD52" s="2129"/>
      <c r="AE52" s="2129"/>
      <c r="AF52" s="2129"/>
      <c r="AG52" s="2129"/>
      <c r="AH52" s="2130"/>
    </row>
    <row r="53" spans="2:48" ht="17.100000000000001" customHeight="1">
      <c r="C53" s="2153"/>
      <c r="D53" s="2158"/>
      <c r="E53" s="2159"/>
      <c r="F53" s="2159"/>
      <c r="G53" s="2159"/>
      <c r="H53" s="2159"/>
      <c r="I53" s="2159"/>
      <c r="J53" s="2159"/>
      <c r="K53" s="2159"/>
      <c r="L53" s="2159"/>
      <c r="M53" s="2159"/>
      <c r="N53" s="2159"/>
      <c r="O53" s="2159"/>
      <c r="P53" s="2159"/>
      <c r="Q53" s="105"/>
      <c r="R53" s="2144" t="s">
        <v>133</v>
      </c>
      <c r="S53" s="2144"/>
      <c r="T53" s="2144"/>
      <c r="U53" s="2144"/>
      <c r="V53" s="2144"/>
      <c r="W53" s="2144"/>
      <c r="X53" s="2144"/>
      <c r="Y53" s="2144"/>
      <c r="Z53" s="2144"/>
      <c r="AA53" s="2144"/>
      <c r="AB53" s="2144"/>
      <c r="AC53" s="2144"/>
      <c r="AD53" s="2144"/>
      <c r="AE53" s="2144"/>
      <c r="AF53" s="2144"/>
      <c r="AG53" s="2144"/>
      <c r="AH53" s="2145"/>
    </row>
    <row r="54" spans="2:48" ht="17.100000000000001" customHeight="1">
      <c r="C54" s="2153"/>
      <c r="D54" s="2158"/>
      <c r="E54" s="2159"/>
      <c r="F54" s="2159"/>
      <c r="G54" s="2159"/>
      <c r="H54" s="2159"/>
      <c r="I54" s="2159"/>
      <c r="J54" s="2159"/>
      <c r="K54" s="2159"/>
      <c r="L54" s="2159"/>
      <c r="M54" s="2159"/>
      <c r="N54" s="2159"/>
      <c r="O54" s="2159"/>
      <c r="P54" s="2159"/>
      <c r="Q54" s="105"/>
      <c r="R54" s="2146" t="s">
        <v>134</v>
      </c>
      <c r="S54" s="2146"/>
      <c r="T54" s="2146"/>
      <c r="U54" s="2146"/>
      <c r="V54" s="2146"/>
      <c r="W54" s="2146"/>
      <c r="X54" s="2146"/>
      <c r="Y54" s="2146"/>
      <c r="Z54" s="2146"/>
      <c r="AA54" s="2146"/>
      <c r="AB54" s="2146"/>
      <c r="AC54" s="2146"/>
      <c r="AD54" s="2146"/>
      <c r="AE54" s="2146"/>
      <c r="AF54" s="2146"/>
      <c r="AG54" s="2146"/>
      <c r="AH54" s="2147"/>
    </row>
    <row r="55" spans="2:48" ht="17.100000000000001" customHeight="1">
      <c r="C55" s="2153"/>
      <c r="D55" s="2158"/>
      <c r="E55" s="2159"/>
      <c r="F55" s="2159"/>
      <c r="G55" s="2159"/>
      <c r="H55" s="2159"/>
      <c r="I55" s="2159"/>
      <c r="J55" s="2159"/>
      <c r="K55" s="2159"/>
      <c r="L55" s="2159"/>
      <c r="M55" s="2159"/>
      <c r="N55" s="2159"/>
      <c r="O55" s="2159"/>
      <c r="P55" s="2159"/>
      <c r="Q55" s="105"/>
      <c r="R55" s="2148" t="s">
        <v>135</v>
      </c>
      <c r="S55" s="2148"/>
      <c r="T55" s="2148"/>
      <c r="U55" s="2148"/>
      <c r="V55" s="2148"/>
      <c r="W55" s="2148"/>
      <c r="X55" s="2148"/>
      <c r="Y55" s="2148"/>
      <c r="Z55" s="2148"/>
      <c r="AA55" s="2148"/>
      <c r="AB55" s="2148"/>
      <c r="AC55" s="2148"/>
      <c r="AD55" s="2148"/>
      <c r="AE55" s="2148"/>
      <c r="AF55" s="2148"/>
      <c r="AG55" s="2148"/>
      <c r="AH55" s="2149"/>
      <c r="AV55" s="90" t="s">
        <v>192</v>
      </c>
    </row>
    <row r="56" spans="2:48" ht="27.75" customHeight="1" thickBot="1">
      <c r="C56" s="373"/>
      <c r="D56" s="2080" t="s">
        <v>24</v>
      </c>
      <c r="E56" s="2081"/>
      <c r="F56" s="2081"/>
      <c r="G56" s="2081"/>
      <c r="H56" s="2081"/>
      <c r="I56" s="2081"/>
      <c r="J56" s="2081"/>
      <c r="K56" s="2081"/>
      <c r="L56" s="2081"/>
      <c r="M56" s="2081"/>
      <c r="N56" s="2081"/>
      <c r="O56" s="2081"/>
      <c r="P56" s="2082"/>
      <c r="Q56" s="2083"/>
      <c r="R56" s="2084"/>
      <c r="S56" s="2084"/>
      <c r="T56" s="2084"/>
      <c r="U56" s="2084"/>
      <c r="V56" s="2084"/>
      <c r="W56" s="2084"/>
      <c r="X56" s="2084"/>
      <c r="Y56" s="2084"/>
      <c r="Z56" s="2084"/>
      <c r="AA56" s="2084"/>
      <c r="AB56" s="2084"/>
      <c r="AC56" s="2084"/>
      <c r="AD56" s="2084"/>
      <c r="AE56" s="2084"/>
      <c r="AF56" s="2084"/>
      <c r="AG56" s="2084"/>
      <c r="AH56" s="2085"/>
    </row>
    <row r="57" spans="2:48" s="1" customFormat="1" ht="19.5" customHeight="1">
      <c r="B57" s="129"/>
      <c r="C57" s="129" t="s">
        <v>498</v>
      </c>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3"/>
    </row>
    <row r="58" spans="2:48" ht="15.95" customHeight="1">
      <c r="C58" s="90" t="s">
        <v>28</v>
      </c>
    </row>
    <row r="59" spans="2:48" ht="15.95" customHeight="1">
      <c r="Q59" s="2163" t="s">
        <v>168</v>
      </c>
      <c r="R59" s="2163"/>
      <c r="S59" s="2163"/>
      <c r="T59" s="2163"/>
      <c r="U59" s="2163"/>
      <c r="V59" s="2163"/>
      <c r="W59" s="2163"/>
      <c r="X59" s="2163"/>
      <c r="Y59" s="1673"/>
      <c r="Z59" s="1673"/>
      <c r="AA59" s="1673"/>
      <c r="AB59" s="1673"/>
      <c r="AC59" s="1673"/>
      <c r="AD59" s="1673"/>
      <c r="AE59" s="1673"/>
      <c r="AF59" s="1673"/>
      <c r="AG59" s="1673"/>
      <c r="AH59" s="1673"/>
    </row>
    <row r="60" spans="2:48" ht="15.95" customHeight="1">
      <c r="S60" s="2162" t="s">
        <v>18</v>
      </c>
      <c r="T60" s="2162"/>
      <c r="U60" s="2162"/>
      <c r="V60" s="2162"/>
      <c r="W60" s="2162"/>
      <c r="X60" s="2162"/>
      <c r="Y60" s="1668"/>
      <c r="Z60" s="1668"/>
      <c r="AA60" s="1668"/>
      <c r="AB60" s="1668"/>
      <c r="AC60" s="1668"/>
      <c r="AD60" s="1668"/>
      <c r="AE60" s="1668"/>
      <c r="AF60" s="1668"/>
      <c r="AG60" s="1668"/>
      <c r="AH60" s="1668"/>
    </row>
    <row r="61" spans="2:48" ht="15.95" customHeight="1">
      <c r="S61" s="2162" t="s">
        <v>19</v>
      </c>
      <c r="T61" s="2162"/>
      <c r="U61" s="2162"/>
      <c r="V61" s="2162"/>
      <c r="W61" s="2162"/>
      <c r="X61" s="2162"/>
      <c r="Y61" s="1668"/>
      <c r="Z61" s="1668"/>
      <c r="AA61" s="1668"/>
      <c r="AB61" s="1668"/>
      <c r="AC61" s="1668"/>
      <c r="AD61" s="1668"/>
      <c r="AE61" s="1668"/>
      <c r="AF61" s="1668"/>
      <c r="AG61" s="1668"/>
      <c r="AH61" s="1668"/>
    </row>
  </sheetData>
  <sheetProtection insertRows="0"/>
  <mergeCells count="87">
    <mergeCell ref="F33:P33"/>
    <mergeCell ref="Q33:AG33"/>
    <mergeCell ref="Q56:AH56"/>
    <mergeCell ref="D56:P56"/>
    <mergeCell ref="Q59:X59"/>
    <mergeCell ref="Q34:AG34"/>
    <mergeCell ref="Q37:AG37"/>
    <mergeCell ref="Q48:AG48"/>
    <mergeCell ref="D48:P48"/>
    <mergeCell ref="Q47:Y47"/>
    <mergeCell ref="Z47:AH47"/>
    <mergeCell ref="D42:P42"/>
    <mergeCell ref="Q42:AG42"/>
    <mergeCell ref="Q43:AG43"/>
    <mergeCell ref="D44:AH44"/>
    <mergeCell ref="D47:P47"/>
    <mergeCell ref="S61:X61"/>
    <mergeCell ref="Y61:AH61"/>
    <mergeCell ref="Y59:AH59"/>
    <mergeCell ref="S60:X60"/>
    <mergeCell ref="Y60:AH60"/>
    <mergeCell ref="R15:AH15"/>
    <mergeCell ref="R16:AH16"/>
    <mergeCell ref="R17:AH17"/>
    <mergeCell ref="C50:C51"/>
    <mergeCell ref="C52:C55"/>
    <mergeCell ref="Q51:Y51"/>
    <mergeCell ref="Z51:AH51"/>
    <mergeCell ref="D19:AH19"/>
    <mergeCell ref="D52:P55"/>
    <mergeCell ref="R52:AH52"/>
    <mergeCell ref="R53:AH53"/>
    <mergeCell ref="R54:AH54"/>
    <mergeCell ref="R55:AH55"/>
    <mergeCell ref="D50:P51"/>
    <mergeCell ref="Q50:Y50"/>
    <mergeCell ref="Z50:AH50"/>
    <mergeCell ref="F31:P31"/>
    <mergeCell ref="F32:P32"/>
    <mergeCell ref="E29:P29"/>
    <mergeCell ref="B2:AH2"/>
    <mergeCell ref="D22:P22"/>
    <mergeCell ref="P4:U4"/>
    <mergeCell ref="V4:AH4"/>
    <mergeCell ref="P5:U5"/>
    <mergeCell ref="P6:U6"/>
    <mergeCell ref="V6:AH6"/>
    <mergeCell ref="R14:AH14"/>
    <mergeCell ref="Q11:AG11"/>
    <mergeCell ref="V5:AH5"/>
    <mergeCell ref="P7:U7"/>
    <mergeCell ref="C12:C13"/>
    <mergeCell ref="D15:P17"/>
    <mergeCell ref="Q30:AG30"/>
    <mergeCell ref="Q22:AG22"/>
    <mergeCell ref="Q28:AG28"/>
    <mergeCell ref="Q29:AG29"/>
    <mergeCell ref="Q23:AG23"/>
    <mergeCell ref="Q27:V27"/>
    <mergeCell ref="Q10:AG10"/>
    <mergeCell ref="D11:P11"/>
    <mergeCell ref="D12:P13"/>
    <mergeCell ref="Q12:Y12"/>
    <mergeCell ref="Z12:AH12"/>
    <mergeCell ref="Q13:Y13"/>
    <mergeCell ref="Z13:AH13"/>
    <mergeCell ref="D40:P40"/>
    <mergeCell ref="Q40:AG40"/>
    <mergeCell ref="Q41:AG41"/>
    <mergeCell ref="H41:P41"/>
    <mergeCell ref="H43:P43"/>
    <mergeCell ref="F30:P30"/>
    <mergeCell ref="F34:P34"/>
    <mergeCell ref="D14:I14"/>
    <mergeCell ref="Q35:AG35"/>
    <mergeCell ref="Q36:AG36"/>
    <mergeCell ref="G35:P35"/>
    <mergeCell ref="G36:P36"/>
    <mergeCell ref="D18:P18"/>
    <mergeCell ref="Q18:AH18"/>
    <mergeCell ref="Q31:AG31"/>
    <mergeCell ref="Q32:AG32"/>
    <mergeCell ref="D28:P28"/>
    <mergeCell ref="F23:P23"/>
    <mergeCell ref="D25:AH25"/>
    <mergeCell ref="D24:P24"/>
    <mergeCell ref="Q24:AH24"/>
  </mergeCells>
  <phoneticPr fontId="7"/>
  <dataValidations count="2">
    <dataValidation type="list" allowBlank="1" showInputMessage="1" showErrorMessage="1" sqref="Q52:Q55 Q14:Q17">
      <formula1>$AN$1:$AN$2</formula1>
    </dataValidation>
    <dataValidation type="list" allowBlank="1" showInputMessage="1" showErrorMessage="1" sqref="Z47">
      <formula1>$AK$47:$AK$48</formula1>
    </dataValidation>
  </dataValidations>
  <printOptions horizontalCentered="1"/>
  <pageMargins left="0.59055118110236227" right="0.59055118110236227" top="0.43307086614173229" bottom="0.19685039370078741" header="0.35433070866141736" footer="0.23622047244094491"/>
  <pageSetup paperSize="9" scale="87" orientation="portrait" r:id="rId1"/>
  <headerFooter alignWithMargins="0"/>
  <rowBreaks count="2" manualBreakCount="2">
    <brk id="45" max="34" man="1"/>
    <brk id="61" max="34"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'【様式４】基準年度算定（入力不要）'!$B$13:$B$21</xm:f>
          </x14:formula1>
          <xm:sqref>Q27:V27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AD75"/>
  <sheetViews>
    <sheetView showGridLines="0" view="pageBreakPreview" zoomScale="53" zoomScaleNormal="100" zoomScaleSheetLayoutView="53" workbookViewId="0">
      <selection activeCell="B62" sqref="B62:U62"/>
    </sheetView>
  </sheetViews>
  <sheetFormatPr defaultColWidth="9.125" defaultRowHeight="12"/>
  <cols>
    <col min="1" max="3" width="4.625" style="113" customWidth="1"/>
    <col min="4" max="4" width="15" style="113" customWidth="1"/>
    <col min="5" max="5" width="7.125" style="113" customWidth="1"/>
    <col min="6" max="6" width="16" style="113" customWidth="1"/>
    <col min="7" max="7" width="7.75" style="113" customWidth="1"/>
    <col min="8" max="8" width="10.125" style="113" customWidth="1"/>
    <col min="9" max="10" width="8.5" style="113" customWidth="1"/>
    <col min="11" max="13" width="15.75" style="113" customWidth="1"/>
    <col min="14" max="14" width="18.75" style="113" customWidth="1"/>
    <col min="15" max="15" width="14.75" style="113" customWidth="1"/>
    <col min="16" max="16" width="18.75" style="113" customWidth="1"/>
    <col min="17" max="20" width="15.75" style="113" customWidth="1"/>
    <col min="21" max="21" width="18.75" style="113" customWidth="1"/>
    <col min="22" max="24" width="15.75" style="113" customWidth="1"/>
    <col min="25" max="25" width="27.25" style="113" bestFit="1" customWidth="1"/>
    <col min="26" max="27" width="19.5" style="113" customWidth="1"/>
    <col min="28" max="28" width="22.25" style="113" customWidth="1"/>
    <col min="29" max="29" width="29.5" style="113" customWidth="1"/>
    <col min="30" max="16384" width="9.125" style="113"/>
  </cols>
  <sheetData>
    <row r="1" spans="1:29" ht="33.6" customHeight="1">
      <c r="A1" s="157" t="s">
        <v>675</v>
      </c>
      <c r="Y1" s="1991" t="s">
        <v>205</v>
      </c>
      <c r="Z1" s="2184" t="str">
        <f>【様式６】実績報告書Ⅰ!V5</f>
        <v>記載例小規模保育園</v>
      </c>
      <c r="AA1" s="2185"/>
      <c r="AB1" s="2186"/>
    </row>
    <row r="2" spans="1:29" ht="33.6" customHeight="1">
      <c r="A2" s="112"/>
      <c r="Y2" s="1992"/>
      <c r="Z2" s="2187"/>
      <c r="AA2" s="2188"/>
      <c r="AB2" s="2189"/>
    </row>
    <row r="3" spans="1:29" ht="24.75" customHeight="1" thickBot="1">
      <c r="A3" s="2003" t="s">
        <v>206</v>
      </c>
      <c r="B3" s="2003"/>
      <c r="C3" s="2003"/>
      <c r="D3" s="2003"/>
      <c r="E3" s="2003"/>
      <c r="F3" s="2003"/>
      <c r="G3" s="2003"/>
      <c r="H3" s="2003"/>
      <c r="I3" s="2003"/>
      <c r="J3" s="2003"/>
      <c r="K3" s="2003"/>
      <c r="L3" s="2003"/>
      <c r="M3" s="2003"/>
      <c r="N3" s="158"/>
      <c r="O3" s="114"/>
      <c r="P3" s="114"/>
      <c r="Q3" s="159"/>
      <c r="R3" s="159"/>
      <c r="S3" s="159"/>
      <c r="T3" s="159"/>
      <c r="U3" s="159"/>
      <c r="V3" s="159"/>
      <c r="W3" s="159"/>
      <c r="X3" s="159"/>
      <c r="Y3" s="1993"/>
      <c r="Z3" s="2190"/>
      <c r="AA3" s="2191"/>
      <c r="AB3" s="2192"/>
      <c r="AC3" s="160"/>
    </row>
    <row r="4" spans="1:29" ht="10.9" customHeight="1" thickBot="1">
      <c r="A4" s="158"/>
      <c r="B4" s="158"/>
      <c r="C4" s="158"/>
      <c r="D4" s="158"/>
      <c r="E4" s="158"/>
      <c r="F4" s="158"/>
      <c r="G4" s="158"/>
      <c r="H4" s="158"/>
      <c r="I4" s="158"/>
      <c r="J4" s="158"/>
      <c r="K4" s="158"/>
      <c r="L4" s="158"/>
      <c r="M4" s="158"/>
      <c r="N4" s="158"/>
      <c r="O4" s="114"/>
      <c r="P4" s="114"/>
      <c r="Q4" s="159"/>
      <c r="R4" s="159"/>
      <c r="S4" s="159"/>
      <c r="T4" s="159"/>
      <c r="U4" s="159"/>
      <c r="V4" s="159"/>
      <c r="W4" s="159"/>
      <c r="X4" s="159"/>
      <c r="Y4" s="161"/>
      <c r="Z4" s="131"/>
      <c r="AA4" s="115"/>
      <c r="AB4" s="116"/>
      <c r="AC4" s="160"/>
    </row>
    <row r="5" spans="1:29" ht="20.100000000000001" customHeight="1">
      <c r="A5" s="2004" t="s">
        <v>207</v>
      </c>
      <c r="B5" s="2007" t="s">
        <v>208</v>
      </c>
      <c r="C5" s="2008"/>
      <c r="D5" s="2009"/>
      <c r="E5" s="2016" t="s">
        <v>209</v>
      </c>
      <c r="F5" s="2016" t="s">
        <v>210</v>
      </c>
      <c r="G5" s="2016" t="s">
        <v>389</v>
      </c>
      <c r="H5" s="2016" t="s">
        <v>390</v>
      </c>
      <c r="I5" s="2016" t="s">
        <v>391</v>
      </c>
      <c r="J5" s="2019" t="s">
        <v>211</v>
      </c>
      <c r="K5" s="2022" t="s">
        <v>284</v>
      </c>
      <c r="L5" s="2023"/>
      <c r="M5" s="2023"/>
      <c r="N5" s="2023"/>
      <c r="O5" s="2023"/>
      <c r="P5" s="2024"/>
      <c r="Q5" s="2022" t="s">
        <v>285</v>
      </c>
      <c r="R5" s="2023"/>
      <c r="S5" s="2023"/>
      <c r="T5" s="2023"/>
      <c r="U5" s="2025"/>
      <c r="V5" s="2026" t="s">
        <v>286</v>
      </c>
      <c r="W5" s="2029" t="s">
        <v>336</v>
      </c>
      <c r="X5" s="2029" t="s">
        <v>687</v>
      </c>
      <c r="Y5" s="2038" t="s">
        <v>664</v>
      </c>
      <c r="Z5" s="2032" t="s">
        <v>216</v>
      </c>
      <c r="AA5" s="2033"/>
      <c r="AB5" s="2193"/>
      <c r="AC5" s="2053" t="s">
        <v>506</v>
      </c>
    </row>
    <row r="6" spans="1:29" ht="19.899999999999999" customHeight="1">
      <c r="A6" s="2005"/>
      <c r="B6" s="2010"/>
      <c r="C6" s="2011"/>
      <c r="D6" s="2012"/>
      <c r="E6" s="2017"/>
      <c r="F6" s="2017"/>
      <c r="G6" s="2017"/>
      <c r="H6" s="2017"/>
      <c r="I6" s="2017"/>
      <c r="J6" s="2020"/>
      <c r="K6" s="2041" t="s">
        <v>212</v>
      </c>
      <c r="L6" s="2042"/>
      <c r="M6" s="2042"/>
      <c r="N6" s="2043"/>
      <c r="O6" s="2044" t="s">
        <v>213</v>
      </c>
      <c r="P6" s="2046" t="s">
        <v>214</v>
      </c>
      <c r="Q6" s="2196" t="s">
        <v>303</v>
      </c>
      <c r="R6" s="2197"/>
      <c r="S6" s="2197"/>
      <c r="T6" s="1544"/>
      <c r="U6" s="2048" t="s">
        <v>215</v>
      </c>
      <c r="V6" s="2027"/>
      <c r="W6" s="2030"/>
      <c r="X6" s="2030"/>
      <c r="Y6" s="2039"/>
      <c r="Z6" s="2034"/>
      <c r="AA6" s="2035"/>
      <c r="AB6" s="2194"/>
      <c r="AC6" s="2054"/>
    </row>
    <row r="7" spans="1:29" ht="51.6" customHeight="1" thickBot="1">
      <c r="A7" s="2006"/>
      <c r="B7" s="2013"/>
      <c r="C7" s="2014"/>
      <c r="D7" s="2015"/>
      <c r="E7" s="2018"/>
      <c r="F7" s="2018"/>
      <c r="G7" s="2018"/>
      <c r="H7" s="2018"/>
      <c r="I7" s="2018"/>
      <c r="J7" s="2021"/>
      <c r="K7" s="162" t="s">
        <v>217</v>
      </c>
      <c r="L7" s="163" t="s">
        <v>218</v>
      </c>
      <c r="M7" s="164" t="s">
        <v>219</v>
      </c>
      <c r="N7" s="117" t="s">
        <v>220</v>
      </c>
      <c r="O7" s="2045"/>
      <c r="P7" s="2047"/>
      <c r="Q7" s="165" t="s">
        <v>221</v>
      </c>
      <c r="R7" s="166" t="s">
        <v>222</v>
      </c>
      <c r="S7" s="167" t="s">
        <v>223</v>
      </c>
      <c r="T7" s="825" t="s">
        <v>686</v>
      </c>
      <c r="U7" s="2049"/>
      <c r="V7" s="2028"/>
      <c r="W7" s="2031"/>
      <c r="X7" s="2031"/>
      <c r="Y7" s="2040"/>
      <c r="Z7" s="2036"/>
      <c r="AA7" s="2037"/>
      <c r="AB7" s="2195"/>
      <c r="AC7" s="2055"/>
    </row>
    <row r="8" spans="1:29" ht="30" customHeight="1">
      <c r="A8" s="168">
        <v>1</v>
      </c>
      <c r="B8" s="2201"/>
      <c r="C8" s="2201"/>
      <c r="D8" s="2201"/>
      <c r="E8" s="169"/>
      <c r="F8" s="169"/>
      <c r="G8" s="169"/>
      <c r="H8" s="169"/>
      <c r="I8" s="170"/>
      <c r="J8" s="171"/>
      <c r="K8" s="201"/>
      <c r="L8" s="202"/>
      <c r="M8" s="202"/>
      <c r="N8" s="374">
        <f t="shared" ref="N8:N57" si="0">SUM(K8:M8)</f>
        <v>0</v>
      </c>
      <c r="O8" s="203"/>
      <c r="P8" s="385">
        <f>SUM(N8:O8)</f>
        <v>0</v>
      </c>
      <c r="Q8" s="204"/>
      <c r="R8" s="202"/>
      <c r="S8" s="203"/>
      <c r="T8" s="1127">
        <f>'【様式10別添１】賃金改善明細書（職員別）'!J9</f>
        <v>0</v>
      </c>
      <c r="U8" s="407">
        <f>SUM(Q8:T8)</f>
        <v>0</v>
      </c>
      <c r="V8" s="465"/>
      <c r="W8" s="466"/>
      <c r="X8" s="881">
        <f>T8</f>
        <v>0</v>
      </c>
      <c r="Y8" s="375">
        <f>U8-P8-V8-W8-X8</f>
        <v>0</v>
      </c>
      <c r="Z8" s="2057"/>
      <c r="AA8" s="2057"/>
      <c r="AB8" s="2057"/>
      <c r="AC8" s="821"/>
    </row>
    <row r="9" spans="1:29" ht="30" customHeight="1">
      <c r="A9" s="172">
        <f>A8+1</f>
        <v>2</v>
      </c>
      <c r="B9" s="2198"/>
      <c r="C9" s="2199"/>
      <c r="D9" s="2200"/>
      <c r="E9" s="173"/>
      <c r="F9" s="174"/>
      <c r="G9" s="175"/>
      <c r="H9" s="175"/>
      <c r="I9" s="176"/>
      <c r="J9" s="177"/>
      <c r="K9" s="205"/>
      <c r="L9" s="206"/>
      <c r="M9" s="206"/>
      <c r="N9" s="376">
        <f t="shared" si="0"/>
        <v>0</v>
      </c>
      <c r="O9" s="207"/>
      <c r="P9" s="403">
        <f>SUM(N9:O9)</f>
        <v>0</v>
      </c>
      <c r="Q9" s="208"/>
      <c r="R9" s="206"/>
      <c r="S9" s="207"/>
      <c r="T9" s="211">
        <f>'【様式10別添１】賃金改善明細書（職員別）'!J10</f>
        <v>0</v>
      </c>
      <c r="U9" s="408">
        <f>SUM(Q9:T9)</f>
        <v>0</v>
      </c>
      <c r="V9" s="467"/>
      <c r="W9" s="468"/>
      <c r="X9" s="882">
        <f>T9</f>
        <v>0</v>
      </c>
      <c r="Y9" s="377">
        <f>U9-P9-V9-W9-X9</f>
        <v>0</v>
      </c>
      <c r="Z9" s="2058"/>
      <c r="AA9" s="2058"/>
      <c r="AB9" s="2058"/>
      <c r="AC9" s="822"/>
    </row>
    <row r="10" spans="1:29" ht="30" customHeight="1">
      <c r="A10" s="178">
        <f t="shared" ref="A10:A56" si="1">A9+1</f>
        <v>3</v>
      </c>
      <c r="B10" s="2198"/>
      <c r="C10" s="2199"/>
      <c r="D10" s="2200"/>
      <c r="E10" s="174"/>
      <c r="F10" s="174"/>
      <c r="G10" s="174"/>
      <c r="H10" s="174"/>
      <c r="I10" s="179"/>
      <c r="J10" s="180"/>
      <c r="K10" s="209"/>
      <c r="L10" s="210"/>
      <c r="M10" s="210"/>
      <c r="N10" s="376">
        <f t="shared" si="0"/>
        <v>0</v>
      </c>
      <c r="O10" s="211"/>
      <c r="P10" s="404">
        <f>SUM(N10:O10)</f>
        <v>0</v>
      </c>
      <c r="Q10" s="212"/>
      <c r="R10" s="210"/>
      <c r="S10" s="211"/>
      <c r="T10" s="211">
        <f>'【様式10別添１】賃金改善明細書（職員別）'!J11</f>
        <v>0</v>
      </c>
      <c r="U10" s="408">
        <f t="shared" ref="U10:U57" si="2">SUM(Q10:T10)</f>
        <v>0</v>
      </c>
      <c r="V10" s="467"/>
      <c r="W10" s="468"/>
      <c r="X10" s="882">
        <f t="shared" ref="X10:X56" si="3">T10</f>
        <v>0</v>
      </c>
      <c r="Y10" s="377">
        <f t="shared" ref="Y10:Y56" si="4">U10-P10-V10-W10-X10</f>
        <v>0</v>
      </c>
      <c r="Z10" s="2059"/>
      <c r="AA10" s="1962"/>
      <c r="AB10" s="1962"/>
      <c r="AC10" s="822"/>
    </row>
    <row r="11" spans="1:29" ht="30" customHeight="1">
      <c r="A11" s="178">
        <f t="shared" si="1"/>
        <v>4</v>
      </c>
      <c r="B11" s="2198"/>
      <c r="C11" s="2199"/>
      <c r="D11" s="2200"/>
      <c r="E11" s="174"/>
      <c r="F11" s="174"/>
      <c r="G11" s="174"/>
      <c r="H11" s="174"/>
      <c r="I11" s="179"/>
      <c r="J11" s="180"/>
      <c r="K11" s="209"/>
      <c r="L11" s="210"/>
      <c r="M11" s="210"/>
      <c r="N11" s="376">
        <f t="shared" si="0"/>
        <v>0</v>
      </c>
      <c r="O11" s="211"/>
      <c r="P11" s="404">
        <f t="shared" ref="P11:P57" si="5">SUM(N11:O11)</f>
        <v>0</v>
      </c>
      <c r="Q11" s="212"/>
      <c r="R11" s="210"/>
      <c r="S11" s="211"/>
      <c r="T11" s="211">
        <f>'【様式10別添１】賃金改善明細書（職員別）'!J12</f>
        <v>0</v>
      </c>
      <c r="U11" s="408">
        <f t="shared" si="2"/>
        <v>0</v>
      </c>
      <c r="V11" s="467"/>
      <c r="W11" s="468"/>
      <c r="X11" s="882">
        <f t="shared" si="3"/>
        <v>0</v>
      </c>
      <c r="Y11" s="377">
        <f t="shared" si="4"/>
        <v>0</v>
      </c>
      <c r="Z11" s="1987"/>
      <c r="AA11" s="1987"/>
      <c r="AB11" s="1987"/>
      <c r="AC11" s="822"/>
    </row>
    <row r="12" spans="1:29" ht="30" customHeight="1">
      <c r="A12" s="178">
        <f t="shared" si="1"/>
        <v>5</v>
      </c>
      <c r="B12" s="2198"/>
      <c r="C12" s="2199"/>
      <c r="D12" s="2200"/>
      <c r="E12" s="174"/>
      <c r="F12" s="174"/>
      <c r="G12" s="174"/>
      <c r="H12" s="174"/>
      <c r="I12" s="179"/>
      <c r="J12" s="180"/>
      <c r="K12" s="209"/>
      <c r="L12" s="210"/>
      <c r="M12" s="210"/>
      <c r="N12" s="376">
        <f t="shared" si="0"/>
        <v>0</v>
      </c>
      <c r="O12" s="211"/>
      <c r="P12" s="404">
        <f t="shared" si="5"/>
        <v>0</v>
      </c>
      <c r="Q12" s="212"/>
      <c r="R12" s="210"/>
      <c r="S12" s="211"/>
      <c r="T12" s="211">
        <f>'【様式10別添１】賃金改善明細書（職員別）'!J13</f>
        <v>0</v>
      </c>
      <c r="U12" s="408">
        <f t="shared" si="2"/>
        <v>0</v>
      </c>
      <c r="V12" s="467"/>
      <c r="W12" s="468"/>
      <c r="X12" s="882">
        <f t="shared" si="3"/>
        <v>0</v>
      </c>
      <c r="Y12" s="377">
        <f t="shared" si="4"/>
        <v>0</v>
      </c>
      <c r="Z12" s="2058"/>
      <c r="AA12" s="2058"/>
      <c r="AB12" s="2058"/>
      <c r="AC12" s="822"/>
    </row>
    <row r="13" spans="1:29" ht="30" customHeight="1">
      <c r="A13" s="178">
        <f t="shared" si="1"/>
        <v>6</v>
      </c>
      <c r="B13" s="2198"/>
      <c r="C13" s="2199"/>
      <c r="D13" s="2200"/>
      <c r="E13" s="174"/>
      <c r="F13" s="174"/>
      <c r="G13" s="173"/>
      <c r="H13" s="173"/>
      <c r="I13" s="181"/>
      <c r="J13" s="182"/>
      <c r="K13" s="209"/>
      <c r="L13" s="210"/>
      <c r="M13" s="211"/>
      <c r="N13" s="376">
        <f t="shared" si="0"/>
        <v>0</v>
      </c>
      <c r="O13" s="211"/>
      <c r="P13" s="404">
        <f t="shared" si="5"/>
        <v>0</v>
      </c>
      <c r="Q13" s="212"/>
      <c r="R13" s="210"/>
      <c r="S13" s="211"/>
      <c r="T13" s="211">
        <f>'【様式10別添１】賃金改善明細書（職員別）'!J14</f>
        <v>0</v>
      </c>
      <c r="U13" s="408">
        <f t="shared" si="2"/>
        <v>0</v>
      </c>
      <c r="V13" s="467"/>
      <c r="W13" s="468"/>
      <c r="X13" s="882">
        <f t="shared" si="3"/>
        <v>0</v>
      </c>
      <c r="Y13" s="377">
        <f t="shared" si="4"/>
        <v>0</v>
      </c>
      <c r="Z13" s="1962"/>
      <c r="AA13" s="1962"/>
      <c r="AB13" s="1962"/>
      <c r="AC13" s="822"/>
    </row>
    <row r="14" spans="1:29" ht="30" customHeight="1">
      <c r="A14" s="178">
        <f t="shared" si="1"/>
        <v>7</v>
      </c>
      <c r="B14" s="2198"/>
      <c r="C14" s="2199"/>
      <c r="D14" s="2200"/>
      <c r="E14" s="174"/>
      <c r="F14" s="174"/>
      <c r="G14" s="174"/>
      <c r="H14" s="174"/>
      <c r="I14" s="179"/>
      <c r="J14" s="180"/>
      <c r="K14" s="209"/>
      <c r="L14" s="210"/>
      <c r="M14" s="211"/>
      <c r="N14" s="376">
        <f t="shared" si="0"/>
        <v>0</v>
      </c>
      <c r="O14" s="211"/>
      <c r="P14" s="404">
        <f t="shared" si="5"/>
        <v>0</v>
      </c>
      <c r="Q14" s="212"/>
      <c r="R14" s="210"/>
      <c r="S14" s="211"/>
      <c r="T14" s="211">
        <f>'【様式10別添１】賃金改善明細書（職員別）'!J15</f>
        <v>0</v>
      </c>
      <c r="U14" s="408">
        <f t="shared" si="2"/>
        <v>0</v>
      </c>
      <c r="V14" s="467"/>
      <c r="W14" s="468"/>
      <c r="X14" s="882">
        <f t="shared" si="3"/>
        <v>0</v>
      </c>
      <c r="Y14" s="377">
        <f t="shared" si="4"/>
        <v>0</v>
      </c>
      <c r="Z14" s="1962"/>
      <c r="AA14" s="1962"/>
      <c r="AB14" s="1962"/>
      <c r="AC14" s="822"/>
    </row>
    <row r="15" spans="1:29" ht="30" customHeight="1">
      <c r="A15" s="178">
        <f t="shared" si="1"/>
        <v>8</v>
      </c>
      <c r="B15" s="1961"/>
      <c r="C15" s="1961"/>
      <c r="D15" s="1961"/>
      <c r="E15" s="266"/>
      <c r="F15" s="266"/>
      <c r="G15" s="266"/>
      <c r="H15" s="174"/>
      <c r="I15" s="179"/>
      <c r="J15" s="179"/>
      <c r="K15" s="213"/>
      <c r="L15" s="210"/>
      <c r="M15" s="211"/>
      <c r="N15" s="376">
        <f t="shared" si="0"/>
        <v>0</v>
      </c>
      <c r="O15" s="211"/>
      <c r="P15" s="404">
        <f t="shared" si="5"/>
        <v>0</v>
      </c>
      <c r="Q15" s="214"/>
      <c r="R15" s="210"/>
      <c r="S15" s="211"/>
      <c r="T15" s="211">
        <f>'【様式10別添１】賃金改善明細書（職員別）'!J16</f>
        <v>0</v>
      </c>
      <c r="U15" s="408">
        <f t="shared" si="2"/>
        <v>0</v>
      </c>
      <c r="V15" s="467"/>
      <c r="W15" s="468"/>
      <c r="X15" s="882">
        <f t="shared" si="3"/>
        <v>0</v>
      </c>
      <c r="Y15" s="377">
        <f t="shared" si="4"/>
        <v>0</v>
      </c>
      <c r="Z15" s="1962"/>
      <c r="AA15" s="1962"/>
      <c r="AB15" s="1962"/>
      <c r="AC15" s="822"/>
    </row>
    <row r="16" spans="1:29" ht="30" customHeight="1">
      <c r="A16" s="178">
        <f t="shared" si="1"/>
        <v>9</v>
      </c>
      <c r="B16" s="1961"/>
      <c r="C16" s="1961"/>
      <c r="D16" s="1961"/>
      <c r="E16" s="266"/>
      <c r="F16" s="266"/>
      <c r="G16" s="266"/>
      <c r="H16" s="174"/>
      <c r="I16" s="179"/>
      <c r="J16" s="179"/>
      <c r="K16" s="213"/>
      <c r="L16" s="210"/>
      <c r="M16" s="211"/>
      <c r="N16" s="376">
        <f t="shared" si="0"/>
        <v>0</v>
      </c>
      <c r="O16" s="211"/>
      <c r="P16" s="404">
        <f t="shared" si="5"/>
        <v>0</v>
      </c>
      <c r="Q16" s="214"/>
      <c r="R16" s="210"/>
      <c r="S16" s="211"/>
      <c r="T16" s="211">
        <f>'【様式10別添１】賃金改善明細書（職員別）'!J17</f>
        <v>0</v>
      </c>
      <c r="U16" s="408">
        <f t="shared" si="2"/>
        <v>0</v>
      </c>
      <c r="V16" s="467"/>
      <c r="W16" s="468"/>
      <c r="X16" s="882">
        <f t="shared" si="3"/>
        <v>0</v>
      </c>
      <c r="Y16" s="377">
        <f t="shared" si="4"/>
        <v>0</v>
      </c>
      <c r="Z16" s="1962"/>
      <c r="AA16" s="1962"/>
      <c r="AB16" s="1962"/>
      <c r="AC16" s="822"/>
    </row>
    <row r="17" spans="1:29" ht="30" customHeight="1">
      <c r="A17" s="178">
        <f t="shared" si="1"/>
        <v>10</v>
      </c>
      <c r="B17" s="1961"/>
      <c r="C17" s="1961"/>
      <c r="D17" s="1961"/>
      <c r="E17" s="266"/>
      <c r="F17" s="266"/>
      <c r="G17" s="266"/>
      <c r="H17" s="174"/>
      <c r="I17" s="179"/>
      <c r="J17" s="179"/>
      <c r="K17" s="213"/>
      <c r="L17" s="210"/>
      <c r="M17" s="211"/>
      <c r="N17" s="376">
        <f t="shared" si="0"/>
        <v>0</v>
      </c>
      <c r="O17" s="211"/>
      <c r="P17" s="404">
        <f t="shared" si="5"/>
        <v>0</v>
      </c>
      <c r="Q17" s="214"/>
      <c r="R17" s="210"/>
      <c r="S17" s="211"/>
      <c r="T17" s="211">
        <f>'【様式10別添１】賃金改善明細書（職員別）'!J18</f>
        <v>0</v>
      </c>
      <c r="U17" s="408">
        <f t="shared" si="2"/>
        <v>0</v>
      </c>
      <c r="V17" s="467"/>
      <c r="W17" s="468"/>
      <c r="X17" s="882">
        <f t="shared" si="3"/>
        <v>0</v>
      </c>
      <c r="Y17" s="377">
        <f t="shared" si="4"/>
        <v>0</v>
      </c>
      <c r="Z17" s="1962"/>
      <c r="AA17" s="1962"/>
      <c r="AB17" s="1962"/>
      <c r="AC17" s="822"/>
    </row>
    <row r="18" spans="1:29" ht="30" customHeight="1">
      <c r="A18" s="178">
        <f t="shared" si="1"/>
        <v>11</v>
      </c>
      <c r="B18" s="1961"/>
      <c r="C18" s="1961"/>
      <c r="D18" s="1961"/>
      <c r="E18" s="588"/>
      <c r="F18" s="588"/>
      <c r="G18" s="588"/>
      <c r="H18" s="174"/>
      <c r="I18" s="179"/>
      <c r="J18" s="179"/>
      <c r="K18" s="213"/>
      <c r="L18" s="210"/>
      <c r="M18" s="211"/>
      <c r="N18" s="376">
        <f t="shared" ref="N18:N35" si="6">SUM(K18:M18)</f>
        <v>0</v>
      </c>
      <c r="O18" s="211"/>
      <c r="P18" s="404">
        <f t="shared" ref="P18:P35" si="7">SUM(N18:O18)</f>
        <v>0</v>
      </c>
      <c r="Q18" s="214"/>
      <c r="R18" s="210"/>
      <c r="S18" s="211"/>
      <c r="T18" s="211">
        <f>'【様式10別添１】賃金改善明細書（職員別）'!J19</f>
        <v>0</v>
      </c>
      <c r="U18" s="408">
        <f t="shared" si="2"/>
        <v>0</v>
      </c>
      <c r="V18" s="467"/>
      <c r="W18" s="468"/>
      <c r="X18" s="882">
        <f t="shared" si="3"/>
        <v>0</v>
      </c>
      <c r="Y18" s="377">
        <f t="shared" si="4"/>
        <v>0</v>
      </c>
      <c r="Z18" s="1962"/>
      <c r="AA18" s="1962"/>
      <c r="AB18" s="1962"/>
      <c r="AC18" s="822"/>
    </row>
    <row r="19" spans="1:29" ht="30" customHeight="1">
      <c r="A19" s="178">
        <f t="shared" si="1"/>
        <v>12</v>
      </c>
      <c r="B19" s="1961"/>
      <c r="C19" s="1961"/>
      <c r="D19" s="1961"/>
      <c r="E19" s="588"/>
      <c r="F19" s="588"/>
      <c r="G19" s="588"/>
      <c r="H19" s="174"/>
      <c r="I19" s="179"/>
      <c r="J19" s="179"/>
      <c r="K19" s="213"/>
      <c r="L19" s="210"/>
      <c r="M19" s="211"/>
      <c r="N19" s="376">
        <f t="shared" si="6"/>
        <v>0</v>
      </c>
      <c r="O19" s="211"/>
      <c r="P19" s="404">
        <f t="shared" si="7"/>
        <v>0</v>
      </c>
      <c r="Q19" s="214"/>
      <c r="R19" s="210"/>
      <c r="S19" s="211"/>
      <c r="T19" s="211">
        <f>'【様式10別添１】賃金改善明細書（職員別）'!J20</f>
        <v>0</v>
      </c>
      <c r="U19" s="408">
        <f t="shared" si="2"/>
        <v>0</v>
      </c>
      <c r="V19" s="467"/>
      <c r="W19" s="468"/>
      <c r="X19" s="882">
        <f t="shared" si="3"/>
        <v>0</v>
      </c>
      <c r="Y19" s="377">
        <f t="shared" si="4"/>
        <v>0</v>
      </c>
      <c r="Z19" s="1962"/>
      <c r="AA19" s="1962"/>
      <c r="AB19" s="1962"/>
      <c r="AC19" s="822"/>
    </row>
    <row r="20" spans="1:29" ht="30" customHeight="1">
      <c r="A20" s="178">
        <f t="shared" si="1"/>
        <v>13</v>
      </c>
      <c r="B20" s="1961"/>
      <c r="C20" s="1961"/>
      <c r="D20" s="1961"/>
      <c r="E20" s="588"/>
      <c r="F20" s="588"/>
      <c r="G20" s="588"/>
      <c r="H20" s="174"/>
      <c r="I20" s="179"/>
      <c r="J20" s="179"/>
      <c r="K20" s="213"/>
      <c r="L20" s="210"/>
      <c r="M20" s="211"/>
      <c r="N20" s="376">
        <f t="shared" si="6"/>
        <v>0</v>
      </c>
      <c r="O20" s="211"/>
      <c r="P20" s="404">
        <f t="shared" si="7"/>
        <v>0</v>
      </c>
      <c r="Q20" s="214"/>
      <c r="R20" s="210"/>
      <c r="S20" s="211"/>
      <c r="T20" s="211">
        <f>'【様式10別添１】賃金改善明細書（職員別）'!J21</f>
        <v>0</v>
      </c>
      <c r="U20" s="408">
        <f t="shared" si="2"/>
        <v>0</v>
      </c>
      <c r="V20" s="467"/>
      <c r="W20" s="468"/>
      <c r="X20" s="882">
        <f t="shared" si="3"/>
        <v>0</v>
      </c>
      <c r="Y20" s="377">
        <f t="shared" si="4"/>
        <v>0</v>
      </c>
      <c r="Z20" s="1962"/>
      <c r="AA20" s="1962"/>
      <c r="AB20" s="1962"/>
      <c r="AC20" s="822"/>
    </row>
    <row r="21" spans="1:29" ht="30" customHeight="1">
      <c r="A21" s="178">
        <f t="shared" si="1"/>
        <v>14</v>
      </c>
      <c r="B21" s="1961"/>
      <c r="C21" s="1961"/>
      <c r="D21" s="1961"/>
      <c r="E21" s="588"/>
      <c r="F21" s="588"/>
      <c r="G21" s="588"/>
      <c r="H21" s="174"/>
      <c r="I21" s="179"/>
      <c r="J21" s="179"/>
      <c r="K21" s="213"/>
      <c r="L21" s="210"/>
      <c r="M21" s="211"/>
      <c r="N21" s="376">
        <f t="shared" si="6"/>
        <v>0</v>
      </c>
      <c r="O21" s="211"/>
      <c r="P21" s="404">
        <f t="shared" si="7"/>
        <v>0</v>
      </c>
      <c r="Q21" s="214"/>
      <c r="R21" s="210"/>
      <c r="S21" s="211"/>
      <c r="T21" s="211">
        <f>'【様式10別添１】賃金改善明細書（職員別）'!J22</f>
        <v>0</v>
      </c>
      <c r="U21" s="408">
        <f t="shared" si="2"/>
        <v>0</v>
      </c>
      <c r="V21" s="467"/>
      <c r="W21" s="468"/>
      <c r="X21" s="882">
        <f t="shared" si="3"/>
        <v>0</v>
      </c>
      <c r="Y21" s="377">
        <f t="shared" si="4"/>
        <v>0</v>
      </c>
      <c r="Z21" s="1962"/>
      <c r="AA21" s="1962"/>
      <c r="AB21" s="1962"/>
      <c r="AC21" s="822"/>
    </row>
    <row r="22" spans="1:29" ht="30" customHeight="1">
      <c r="A22" s="178">
        <f t="shared" si="1"/>
        <v>15</v>
      </c>
      <c r="B22" s="1961"/>
      <c r="C22" s="1961"/>
      <c r="D22" s="1961"/>
      <c r="E22" s="588"/>
      <c r="F22" s="588"/>
      <c r="G22" s="588"/>
      <c r="H22" s="174"/>
      <c r="I22" s="179"/>
      <c r="J22" s="179"/>
      <c r="K22" s="213"/>
      <c r="L22" s="210"/>
      <c r="M22" s="211"/>
      <c r="N22" s="376">
        <f t="shared" si="6"/>
        <v>0</v>
      </c>
      <c r="O22" s="211"/>
      <c r="P22" s="404">
        <f t="shared" si="7"/>
        <v>0</v>
      </c>
      <c r="Q22" s="214"/>
      <c r="R22" s="210"/>
      <c r="S22" s="211"/>
      <c r="T22" s="211">
        <f>'【様式10別添１】賃金改善明細書（職員別）'!J23</f>
        <v>0</v>
      </c>
      <c r="U22" s="408">
        <f t="shared" si="2"/>
        <v>0</v>
      </c>
      <c r="V22" s="467"/>
      <c r="W22" s="468"/>
      <c r="X22" s="882">
        <f t="shared" si="3"/>
        <v>0</v>
      </c>
      <c r="Y22" s="377">
        <f t="shared" si="4"/>
        <v>0</v>
      </c>
      <c r="Z22" s="1962"/>
      <c r="AA22" s="1962"/>
      <c r="AB22" s="1962"/>
      <c r="AC22" s="822"/>
    </row>
    <row r="23" spans="1:29" ht="30" customHeight="1">
      <c r="A23" s="178">
        <f t="shared" si="1"/>
        <v>16</v>
      </c>
      <c r="B23" s="1961"/>
      <c r="C23" s="1961"/>
      <c r="D23" s="1961"/>
      <c r="E23" s="588"/>
      <c r="F23" s="588"/>
      <c r="G23" s="588"/>
      <c r="H23" s="174"/>
      <c r="I23" s="179"/>
      <c r="J23" s="179"/>
      <c r="K23" s="213"/>
      <c r="L23" s="210"/>
      <c r="M23" s="211"/>
      <c r="N23" s="376">
        <f t="shared" si="6"/>
        <v>0</v>
      </c>
      <c r="O23" s="211"/>
      <c r="P23" s="404">
        <f t="shared" si="7"/>
        <v>0</v>
      </c>
      <c r="Q23" s="214"/>
      <c r="R23" s="210"/>
      <c r="S23" s="211"/>
      <c r="T23" s="211">
        <f>'【様式10別添１】賃金改善明細書（職員別）'!J24</f>
        <v>0</v>
      </c>
      <c r="U23" s="408">
        <f t="shared" si="2"/>
        <v>0</v>
      </c>
      <c r="V23" s="467"/>
      <c r="W23" s="468"/>
      <c r="X23" s="882">
        <f t="shared" si="3"/>
        <v>0</v>
      </c>
      <c r="Y23" s="377">
        <f t="shared" si="4"/>
        <v>0</v>
      </c>
      <c r="Z23" s="1962"/>
      <c r="AA23" s="1962"/>
      <c r="AB23" s="1962"/>
      <c r="AC23" s="822"/>
    </row>
    <row r="24" spans="1:29" ht="30" customHeight="1">
      <c r="A24" s="178">
        <f t="shared" si="1"/>
        <v>17</v>
      </c>
      <c r="B24" s="1961"/>
      <c r="C24" s="1961"/>
      <c r="D24" s="1961"/>
      <c r="E24" s="588"/>
      <c r="F24" s="588"/>
      <c r="G24" s="588"/>
      <c r="H24" s="174"/>
      <c r="I24" s="179"/>
      <c r="J24" s="179"/>
      <c r="K24" s="213"/>
      <c r="L24" s="210"/>
      <c r="M24" s="211"/>
      <c r="N24" s="376">
        <f t="shared" si="6"/>
        <v>0</v>
      </c>
      <c r="O24" s="211"/>
      <c r="P24" s="404">
        <f t="shared" si="7"/>
        <v>0</v>
      </c>
      <c r="Q24" s="214"/>
      <c r="R24" s="210"/>
      <c r="S24" s="211"/>
      <c r="T24" s="211">
        <f>'【様式10別添１】賃金改善明細書（職員別）'!J25</f>
        <v>0</v>
      </c>
      <c r="U24" s="408">
        <f t="shared" si="2"/>
        <v>0</v>
      </c>
      <c r="V24" s="467"/>
      <c r="W24" s="468"/>
      <c r="X24" s="882">
        <f t="shared" si="3"/>
        <v>0</v>
      </c>
      <c r="Y24" s="377">
        <f t="shared" si="4"/>
        <v>0</v>
      </c>
      <c r="Z24" s="1962"/>
      <c r="AA24" s="1962"/>
      <c r="AB24" s="1962"/>
      <c r="AC24" s="822"/>
    </row>
    <row r="25" spans="1:29" ht="30" customHeight="1">
      <c r="A25" s="178">
        <f t="shared" si="1"/>
        <v>18</v>
      </c>
      <c r="B25" s="1961"/>
      <c r="C25" s="1961"/>
      <c r="D25" s="1961"/>
      <c r="E25" s="588"/>
      <c r="F25" s="588"/>
      <c r="G25" s="588"/>
      <c r="H25" s="174"/>
      <c r="I25" s="179"/>
      <c r="J25" s="179"/>
      <c r="K25" s="213"/>
      <c r="L25" s="210"/>
      <c r="M25" s="211"/>
      <c r="N25" s="376">
        <f t="shared" si="6"/>
        <v>0</v>
      </c>
      <c r="O25" s="211"/>
      <c r="P25" s="404">
        <f t="shared" si="7"/>
        <v>0</v>
      </c>
      <c r="Q25" s="214"/>
      <c r="R25" s="210"/>
      <c r="S25" s="211"/>
      <c r="T25" s="211">
        <f>'【様式10別添１】賃金改善明細書（職員別）'!J26</f>
        <v>0</v>
      </c>
      <c r="U25" s="408">
        <f t="shared" si="2"/>
        <v>0</v>
      </c>
      <c r="V25" s="467"/>
      <c r="W25" s="468"/>
      <c r="X25" s="882">
        <f t="shared" si="3"/>
        <v>0</v>
      </c>
      <c r="Y25" s="377">
        <f t="shared" si="4"/>
        <v>0</v>
      </c>
      <c r="Z25" s="1962"/>
      <c r="AA25" s="1962"/>
      <c r="AB25" s="1962"/>
      <c r="AC25" s="822"/>
    </row>
    <row r="26" spans="1:29" ht="30" customHeight="1">
      <c r="A26" s="178">
        <f t="shared" si="1"/>
        <v>19</v>
      </c>
      <c r="B26" s="1961"/>
      <c r="C26" s="1961"/>
      <c r="D26" s="1961"/>
      <c r="E26" s="588"/>
      <c r="F26" s="588"/>
      <c r="G26" s="588"/>
      <c r="H26" s="174"/>
      <c r="I26" s="179"/>
      <c r="J26" s="179"/>
      <c r="K26" s="213"/>
      <c r="L26" s="210"/>
      <c r="M26" s="211"/>
      <c r="N26" s="376">
        <f t="shared" si="6"/>
        <v>0</v>
      </c>
      <c r="O26" s="211"/>
      <c r="P26" s="404">
        <f t="shared" si="7"/>
        <v>0</v>
      </c>
      <c r="Q26" s="214"/>
      <c r="R26" s="210"/>
      <c r="S26" s="211"/>
      <c r="T26" s="211">
        <f>'【様式10別添１】賃金改善明細書（職員別）'!J27</f>
        <v>0</v>
      </c>
      <c r="U26" s="408">
        <f t="shared" si="2"/>
        <v>0</v>
      </c>
      <c r="V26" s="467"/>
      <c r="W26" s="468"/>
      <c r="X26" s="882">
        <f t="shared" si="3"/>
        <v>0</v>
      </c>
      <c r="Y26" s="377">
        <f t="shared" si="4"/>
        <v>0</v>
      </c>
      <c r="Z26" s="1962"/>
      <c r="AA26" s="1962"/>
      <c r="AB26" s="1962"/>
      <c r="AC26" s="822"/>
    </row>
    <row r="27" spans="1:29" ht="30" customHeight="1">
      <c r="A27" s="178">
        <f t="shared" si="1"/>
        <v>20</v>
      </c>
      <c r="B27" s="1961"/>
      <c r="C27" s="1961"/>
      <c r="D27" s="1961"/>
      <c r="E27" s="588"/>
      <c r="F27" s="588"/>
      <c r="G27" s="588"/>
      <c r="H27" s="174"/>
      <c r="I27" s="179"/>
      <c r="J27" s="179"/>
      <c r="K27" s="213"/>
      <c r="L27" s="210"/>
      <c r="M27" s="211"/>
      <c r="N27" s="376">
        <f t="shared" si="6"/>
        <v>0</v>
      </c>
      <c r="O27" s="211"/>
      <c r="P27" s="404">
        <f t="shared" si="7"/>
        <v>0</v>
      </c>
      <c r="Q27" s="214"/>
      <c r="R27" s="210"/>
      <c r="S27" s="211"/>
      <c r="T27" s="211">
        <f>'【様式10別添１】賃金改善明細書（職員別）'!J28</f>
        <v>0</v>
      </c>
      <c r="U27" s="408">
        <f t="shared" si="2"/>
        <v>0</v>
      </c>
      <c r="V27" s="467"/>
      <c r="W27" s="468"/>
      <c r="X27" s="882">
        <f t="shared" si="3"/>
        <v>0</v>
      </c>
      <c r="Y27" s="377">
        <f t="shared" si="4"/>
        <v>0</v>
      </c>
      <c r="Z27" s="1962"/>
      <c r="AA27" s="1962"/>
      <c r="AB27" s="1962"/>
      <c r="AC27" s="822"/>
    </row>
    <row r="28" spans="1:29" ht="30" customHeight="1">
      <c r="A28" s="178">
        <f t="shared" si="1"/>
        <v>21</v>
      </c>
      <c r="B28" s="1961"/>
      <c r="C28" s="1961"/>
      <c r="D28" s="1961"/>
      <c r="E28" s="588"/>
      <c r="F28" s="588"/>
      <c r="G28" s="588"/>
      <c r="H28" s="174"/>
      <c r="I28" s="179"/>
      <c r="J28" s="179"/>
      <c r="K28" s="213"/>
      <c r="L28" s="210"/>
      <c r="M28" s="211"/>
      <c r="N28" s="376">
        <f t="shared" si="6"/>
        <v>0</v>
      </c>
      <c r="O28" s="211"/>
      <c r="P28" s="404">
        <f t="shared" si="7"/>
        <v>0</v>
      </c>
      <c r="Q28" s="214"/>
      <c r="R28" s="210"/>
      <c r="S28" s="211"/>
      <c r="T28" s="211">
        <f>'【様式10別添１】賃金改善明細書（職員別）'!J29</f>
        <v>0</v>
      </c>
      <c r="U28" s="408">
        <f t="shared" si="2"/>
        <v>0</v>
      </c>
      <c r="V28" s="467"/>
      <c r="W28" s="468"/>
      <c r="X28" s="882">
        <f t="shared" si="3"/>
        <v>0</v>
      </c>
      <c r="Y28" s="377">
        <f t="shared" si="4"/>
        <v>0</v>
      </c>
      <c r="Z28" s="1962"/>
      <c r="AA28" s="1962"/>
      <c r="AB28" s="1962"/>
      <c r="AC28" s="822"/>
    </row>
    <row r="29" spans="1:29" ht="30" customHeight="1">
      <c r="A29" s="178">
        <f t="shared" si="1"/>
        <v>22</v>
      </c>
      <c r="B29" s="1961"/>
      <c r="C29" s="1961"/>
      <c r="D29" s="1961"/>
      <c r="E29" s="588"/>
      <c r="F29" s="588"/>
      <c r="G29" s="588"/>
      <c r="H29" s="174"/>
      <c r="I29" s="179"/>
      <c r="J29" s="179"/>
      <c r="K29" s="213"/>
      <c r="L29" s="210"/>
      <c r="M29" s="211"/>
      <c r="N29" s="376">
        <f t="shared" si="6"/>
        <v>0</v>
      </c>
      <c r="O29" s="211"/>
      <c r="P29" s="404">
        <f t="shared" si="7"/>
        <v>0</v>
      </c>
      <c r="Q29" s="214"/>
      <c r="R29" s="210"/>
      <c r="S29" s="211"/>
      <c r="T29" s="211">
        <f>'【様式10別添１】賃金改善明細書（職員別）'!J30</f>
        <v>0</v>
      </c>
      <c r="U29" s="408">
        <f t="shared" si="2"/>
        <v>0</v>
      </c>
      <c r="V29" s="467"/>
      <c r="W29" s="468"/>
      <c r="X29" s="882">
        <f t="shared" si="3"/>
        <v>0</v>
      </c>
      <c r="Y29" s="377">
        <f t="shared" si="4"/>
        <v>0</v>
      </c>
      <c r="Z29" s="1962"/>
      <c r="AA29" s="1962"/>
      <c r="AB29" s="1962"/>
      <c r="AC29" s="822"/>
    </row>
    <row r="30" spans="1:29" ht="30" customHeight="1">
      <c r="A30" s="178">
        <f t="shared" si="1"/>
        <v>23</v>
      </c>
      <c r="B30" s="1961"/>
      <c r="C30" s="1961"/>
      <c r="D30" s="1961"/>
      <c r="E30" s="588"/>
      <c r="F30" s="588"/>
      <c r="G30" s="588"/>
      <c r="H30" s="174"/>
      <c r="I30" s="179"/>
      <c r="J30" s="179"/>
      <c r="K30" s="213"/>
      <c r="L30" s="210"/>
      <c r="M30" s="211"/>
      <c r="N30" s="376">
        <f t="shared" si="6"/>
        <v>0</v>
      </c>
      <c r="O30" s="211"/>
      <c r="P30" s="404">
        <f t="shared" si="7"/>
        <v>0</v>
      </c>
      <c r="Q30" s="214"/>
      <c r="R30" s="210"/>
      <c r="S30" s="211"/>
      <c r="T30" s="211">
        <f>'【様式10別添１】賃金改善明細書（職員別）'!J31</f>
        <v>0</v>
      </c>
      <c r="U30" s="408">
        <f t="shared" si="2"/>
        <v>0</v>
      </c>
      <c r="V30" s="467"/>
      <c r="W30" s="468"/>
      <c r="X30" s="882">
        <f t="shared" si="3"/>
        <v>0</v>
      </c>
      <c r="Y30" s="377">
        <f t="shared" si="4"/>
        <v>0</v>
      </c>
      <c r="Z30" s="1962"/>
      <c r="AA30" s="1962"/>
      <c r="AB30" s="1962"/>
      <c r="AC30" s="822"/>
    </row>
    <row r="31" spans="1:29" ht="30" customHeight="1">
      <c r="A31" s="178">
        <f t="shared" si="1"/>
        <v>24</v>
      </c>
      <c r="B31" s="1961"/>
      <c r="C31" s="1961"/>
      <c r="D31" s="1961"/>
      <c r="E31" s="588"/>
      <c r="F31" s="588"/>
      <c r="G31" s="588"/>
      <c r="H31" s="174"/>
      <c r="I31" s="179"/>
      <c r="J31" s="179"/>
      <c r="K31" s="213"/>
      <c r="L31" s="210"/>
      <c r="M31" s="211"/>
      <c r="N31" s="376">
        <f t="shared" si="6"/>
        <v>0</v>
      </c>
      <c r="O31" s="211"/>
      <c r="P31" s="404">
        <f t="shared" si="7"/>
        <v>0</v>
      </c>
      <c r="Q31" s="214"/>
      <c r="R31" s="210"/>
      <c r="S31" s="211"/>
      <c r="T31" s="211">
        <f>'【様式10別添１】賃金改善明細書（職員別）'!J32</f>
        <v>0</v>
      </c>
      <c r="U31" s="408">
        <f t="shared" si="2"/>
        <v>0</v>
      </c>
      <c r="V31" s="467"/>
      <c r="W31" s="468"/>
      <c r="X31" s="882">
        <f t="shared" si="3"/>
        <v>0</v>
      </c>
      <c r="Y31" s="377">
        <f t="shared" si="4"/>
        <v>0</v>
      </c>
      <c r="Z31" s="1962"/>
      <c r="AA31" s="1962"/>
      <c r="AB31" s="1962"/>
      <c r="AC31" s="822"/>
    </row>
    <row r="32" spans="1:29" ht="30" customHeight="1">
      <c r="A32" s="178">
        <f t="shared" si="1"/>
        <v>25</v>
      </c>
      <c r="B32" s="1961"/>
      <c r="C32" s="1961"/>
      <c r="D32" s="1961"/>
      <c r="E32" s="588"/>
      <c r="F32" s="588"/>
      <c r="G32" s="588"/>
      <c r="H32" s="174"/>
      <c r="I32" s="179"/>
      <c r="J32" s="179"/>
      <c r="K32" s="213"/>
      <c r="L32" s="210"/>
      <c r="M32" s="211"/>
      <c r="N32" s="376">
        <f t="shared" si="6"/>
        <v>0</v>
      </c>
      <c r="O32" s="211"/>
      <c r="P32" s="404">
        <f t="shared" si="7"/>
        <v>0</v>
      </c>
      <c r="Q32" s="214"/>
      <c r="R32" s="210"/>
      <c r="S32" s="211"/>
      <c r="T32" s="211">
        <f>'【様式10別添１】賃金改善明細書（職員別）'!J33</f>
        <v>0</v>
      </c>
      <c r="U32" s="408">
        <f t="shared" si="2"/>
        <v>0</v>
      </c>
      <c r="V32" s="467"/>
      <c r="W32" s="468"/>
      <c r="X32" s="882">
        <f t="shared" si="3"/>
        <v>0</v>
      </c>
      <c r="Y32" s="377">
        <f t="shared" si="4"/>
        <v>0</v>
      </c>
      <c r="Z32" s="1962"/>
      <c r="AA32" s="1962"/>
      <c r="AB32" s="1962"/>
      <c r="AC32" s="822"/>
    </row>
    <row r="33" spans="1:29" ht="30" customHeight="1">
      <c r="A33" s="178">
        <f t="shared" si="1"/>
        <v>26</v>
      </c>
      <c r="B33" s="1961"/>
      <c r="C33" s="1961"/>
      <c r="D33" s="1961"/>
      <c r="E33" s="588"/>
      <c r="F33" s="588"/>
      <c r="G33" s="588"/>
      <c r="H33" s="174"/>
      <c r="I33" s="179"/>
      <c r="J33" s="179"/>
      <c r="K33" s="213"/>
      <c r="L33" s="210"/>
      <c r="M33" s="211"/>
      <c r="N33" s="376">
        <f t="shared" si="6"/>
        <v>0</v>
      </c>
      <c r="O33" s="211"/>
      <c r="P33" s="404">
        <f t="shared" si="7"/>
        <v>0</v>
      </c>
      <c r="Q33" s="214"/>
      <c r="R33" s="210"/>
      <c r="S33" s="211"/>
      <c r="T33" s="211">
        <f>'【様式10別添１】賃金改善明細書（職員別）'!J34</f>
        <v>0</v>
      </c>
      <c r="U33" s="408">
        <f t="shared" si="2"/>
        <v>0</v>
      </c>
      <c r="V33" s="467"/>
      <c r="W33" s="468"/>
      <c r="X33" s="882">
        <f t="shared" si="3"/>
        <v>0</v>
      </c>
      <c r="Y33" s="377">
        <f t="shared" si="4"/>
        <v>0</v>
      </c>
      <c r="Z33" s="1962"/>
      <c r="AA33" s="1962"/>
      <c r="AB33" s="1962"/>
      <c r="AC33" s="822"/>
    </row>
    <row r="34" spans="1:29" ht="30" customHeight="1">
      <c r="A34" s="178">
        <f t="shared" si="1"/>
        <v>27</v>
      </c>
      <c r="B34" s="1961"/>
      <c r="C34" s="1961"/>
      <c r="D34" s="1961"/>
      <c r="E34" s="588"/>
      <c r="F34" s="588"/>
      <c r="G34" s="588"/>
      <c r="H34" s="174"/>
      <c r="I34" s="179"/>
      <c r="J34" s="179"/>
      <c r="K34" s="213"/>
      <c r="L34" s="210"/>
      <c r="M34" s="211"/>
      <c r="N34" s="376">
        <f t="shared" si="6"/>
        <v>0</v>
      </c>
      <c r="O34" s="211"/>
      <c r="P34" s="404">
        <f t="shared" si="7"/>
        <v>0</v>
      </c>
      <c r="Q34" s="214"/>
      <c r="R34" s="210"/>
      <c r="S34" s="211"/>
      <c r="T34" s="211">
        <f>'【様式10別添１】賃金改善明細書（職員別）'!J35</f>
        <v>0</v>
      </c>
      <c r="U34" s="408">
        <f t="shared" si="2"/>
        <v>0</v>
      </c>
      <c r="V34" s="467"/>
      <c r="W34" s="468"/>
      <c r="X34" s="882">
        <f t="shared" si="3"/>
        <v>0</v>
      </c>
      <c r="Y34" s="377">
        <f t="shared" si="4"/>
        <v>0</v>
      </c>
      <c r="Z34" s="1962"/>
      <c r="AA34" s="1962"/>
      <c r="AB34" s="1962"/>
      <c r="AC34" s="822"/>
    </row>
    <row r="35" spans="1:29" ht="30" customHeight="1">
      <c r="A35" s="178">
        <f t="shared" si="1"/>
        <v>28</v>
      </c>
      <c r="B35" s="1961"/>
      <c r="C35" s="1961"/>
      <c r="D35" s="1961"/>
      <c r="E35" s="588"/>
      <c r="F35" s="588"/>
      <c r="G35" s="588"/>
      <c r="H35" s="174"/>
      <c r="I35" s="179"/>
      <c r="J35" s="179"/>
      <c r="K35" s="213"/>
      <c r="L35" s="210"/>
      <c r="M35" s="211"/>
      <c r="N35" s="376">
        <f t="shared" si="6"/>
        <v>0</v>
      </c>
      <c r="O35" s="211"/>
      <c r="P35" s="404">
        <f t="shared" si="7"/>
        <v>0</v>
      </c>
      <c r="Q35" s="214"/>
      <c r="R35" s="210"/>
      <c r="S35" s="211"/>
      <c r="T35" s="211">
        <f>'【様式10別添１】賃金改善明細書（職員別）'!J36</f>
        <v>0</v>
      </c>
      <c r="U35" s="408">
        <f t="shared" si="2"/>
        <v>0</v>
      </c>
      <c r="V35" s="467"/>
      <c r="W35" s="468"/>
      <c r="X35" s="882">
        <f t="shared" si="3"/>
        <v>0</v>
      </c>
      <c r="Y35" s="377">
        <f t="shared" si="4"/>
        <v>0</v>
      </c>
      <c r="Z35" s="1962"/>
      <c r="AA35" s="1962"/>
      <c r="AB35" s="1962"/>
      <c r="AC35" s="822"/>
    </row>
    <row r="36" spans="1:29" ht="30" customHeight="1">
      <c r="A36" s="178">
        <f t="shared" si="1"/>
        <v>29</v>
      </c>
      <c r="B36" s="1961"/>
      <c r="C36" s="1961"/>
      <c r="D36" s="1961"/>
      <c r="E36" s="266"/>
      <c r="F36" s="266"/>
      <c r="G36" s="266"/>
      <c r="H36" s="174"/>
      <c r="I36" s="179"/>
      <c r="J36" s="179"/>
      <c r="K36" s="213"/>
      <c r="L36" s="210"/>
      <c r="M36" s="211"/>
      <c r="N36" s="376">
        <f t="shared" si="0"/>
        <v>0</v>
      </c>
      <c r="O36" s="211"/>
      <c r="P36" s="404">
        <f t="shared" si="5"/>
        <v>0</v>
      </c>
      <c r="Q36" s="214"/>
      <c r="R36" s="210"/>
      <c r="S36" s="211"/>
      <c r="T36" s="211">
        <f>'【様式10別添１】賃金改善明細書（職員別）'!J37</f>
        <v>0</v>
      </c>
      <c r="U36" s="408">
        <f t="shared" si="2"/>
        <v>0</v>
      </c>
      <c r="V36" s="467"/>
      <c r="W36" s="468"/>
      <c r="X36" s="882">
        <f t="shared" si="3"/>
        <v>0</v>
      </c>
      <c r="Y36" s="377">
        <f t="shared" si="4"/>
        <v>0</v>
      </c>
      <c r="Z36" s="1962"/>
      <c r="AA36" s="1962"/>
      <c r="AB36" s="1962"/>
      <c r="AC36" s="822"/>
    </row>
    <row r="37" spans="1:29" ht="30" customHeight="1">
      <c r="A37" s="178">
        <f t="shared" si="1"/>
        <v>30</v>
      </c>
      <c r="B37" s="1961"/>
      <c r="C37" s="1961"/>
      <c r="D37" s="1961"/>
      <c r="E37" s="266"/>
      <c r="F37" s="266"/>
      <c r="G37" s="266"/>
      <c r="H37" s="174"/>
      <c r="I37" s="179"/>
      <c r="J37" s="179"/>
      <c r="K37" s="213"/>
      <c r="L37" s="210"/>
      <c r="M37" s="211"/>
      <c r="N37" s="376">
        <f t="shared" si="0"/>
        <v>0</v>
      </c>
      <c r="O37" s="211"/>
      <c r="P37" s="404">
        <f t="shared" si="5"/>
        <v>0</v>
      </c>
      <c r="Q37" s="214"/>
      <c r="R37" s="210"/>
      <c r="S37" s="211"/>
      <c r="T37" s="211">
        <f>'【様式10別添１】賃金改善明細書（職員別）'!J38</f>
        <v>0</v>
      </c>
      <c r="U37" s="408">
        <f t="shared" si="2"/>
        <v>0</v>
      </c>
      <c r="V37" s="467"/>
      <c r="W37" s="468"/>
      <c r="X37" s="882">
        <f t="shared" si="3"/>
        <v>0</v>
      </c>
      <c r="Y37" s="377">
        <f t="shared" si="4"/>
        <v>0</v>
      </c>
      <c r="Z37" s="1962"/>
      <c r="AA37" s="1962"/>
      <c r="AB37" s="1962"/>
      <c r="AC37" s="822"/>
    </row>
    <row r="38" spans="1:29" ht="30" customHeight="1">
      <c r="A38" s="178">
        <f t="shared" si="1"/>
        <v>31</v>
      </c>
      <c r="B38" s="1961"/>
      <c r="C38" s="1961"/>
      <c r="D38" s="1961"/>
      <c r="E38" s="266"/>
      <c r="F38" s="266"/>
      <c r="G38" s="266"/>
      <c r="H38" s="174"/>
      <c r="I38" s="179"/>
      <c r="J38" s="179"/>
      <c r="K38" s="213"/>
      <c r="L38" s="210"/>
      <c r="M38" s="211"/>
      <c r="N38" s="376">
        <f t="shared" si="0"/>
        <v>0</v>
      </c>
      <c r="O38" s="211"/>
      <c r="P38" s="404">
        <f t="shared" si="5"/>
        <v>0</v>
      </c>
      <c r="Q38" s="214"/>
      <c r="R38" s="210"/>
      <c r="S38" s="211"/>
      <c r="T38" s="211">
        <f>'【様式10別添１】賃金改善明細書（職員別）'!J39</f>
        <v>0</v>
      </c>
      <c r="U38" s="408">
        <f t="shared" si="2"/>
        <v>0</v>
      </c>
      <c r="V38" s="467"/>
      <c r="W38" s="468"/>
      <c r="X38" s="882">
        <f t="shared" si="3"/>
        <v>0</v>
      </c>
      <c r="Y38" s="377">
        <f t="shared" si="4"/>
        <v>0</v>
      </c>
      <c r="Z38" s="1962"/>
      <c r="AA38" s="1962"/>
      <c r="AB38" s="1962"/>
      <c r="AC38" s="822"/>
    </row>
    <row r="39" spans="1:29" ht="30" customHeight="1">
      <c r="A39" s="178">
        <f t="shared" si="1"/>
        <v>32</v>
      </c>
      <c r="B39" s="1961"/>
      <c r="C39" s="1961"/>
      <c r="D39" s="1961"/>
      <c r="E39" s="588"/>
      <c r="F39" s="588"/>
      <c r="G39" s="588"/>
      <c r="H39" s="174"/>
      <c r="I39" s="179"/>
      <c r="J39" s="179"/>
      <c r="K39" s="213"/>
      <c r="L39" s="210"/>
      <c r="M39" s="211"/>
      <c r="N39" s="376">
        <f t="shared" ref="N39:N40" si="8">SUM(K39:M39)</f>
        <v>0</v>
      </c>
      <c r="O39" s="211"/>
      <c r="P39" s="404">
        <f t="shared" ref="P39:P40" si="9">SUM(N39:O39)</f>
        <v>0</v>
      </c>
      <c r="Q39" s="214"/>
      <c r="R39" s="210"/>
      <c r="S39" s="211"/>
      <c r="T39" s="211">
        <f>'【様式10別添１】賃金改善明細書（職員別）'!J40</f>
        <v>0</v>
      </c>
      <c r="U39" s="408">
        <f t="shared" si="2"/>
        <v>0</v>
      </c>
      <c r="V39" s="467"/>
      <c r="W39" s="468"/>
      <c r="X39" s="882">
        <f t="shared" si="3"/>
        <v>0</v>
      </c>
      <c r="Y39" s="377">
        <f t="shared" si="4"/>
        <v>0</v>
      </c>
      <c r="Z39" s="1962"/>
      <c r="AA39" s="1962"/>
      <c r="AB39" s="1962"/>
      <c r="AC39" s="822"/>
    </row>
    <row r="40" spans="1:29" ht="30" customHeight="1">
      <c r="A40" s="178">
        <f t="shared" si="1"/>
        <v>33</v>
      </c>
      <c r="B40" s="1961"/>
      <c r="C40" s="1961"/>
      <c r="D40" s="1961"/>
      <c r="E40" s="588"/>
      <c r="F40" s="588"/>
      <c r="G40" s="588"/>
      <c r="H40" s="174"/>
      <c r="I40" s="179"/>
      <c r="J40" s="179"/>
      <c r="K40" s="213"/>
      <c r="L40" s="210"/>
      <c r="M40" s="211"/>
      <c r="N40" s="376">
        <f t="shared" si="8"/>
        <v>0</v>
      </c>
      <c r="O40" s="211"/>
      <c r="P40" s="404">
        <f t="shared" si="9"/>
        <v>0</v>
      </c>
      <c r="Q40" s="214"/>
      <c r="R40" s="210"/>
      <c r="S40" s="211"/>
      <c r="T40" s="211">
        <f>'【様式10別添１】賃金改善明細書（職員別）'!J41</f>
        <v>0</v>
      </c>
      <c r="U40" s="408">
        <f t="shared" si="2"/>
        <v>0</v>
      </c>
      <c r="V40" s="467"/>
      <c r="W40" s="468"/>
      <c r="X40" s="882">
        <f t="shared" si="3"/>
        <v>0</v>
      </c>
      <c r="Y40" s="377">
        <f t="shared" si="4"/>
        <v>0</v>
      </c>
      <c r="Z40" s="1962"/>
      <c r="AA40" s="1962"/>
      <c r="AB40" s="1962"/>
      <c r="AC40" s="822"/>
    </row>
    <row r="41" spans="1:29" ht="30" customHeight="1">
      <c r="A41" s="178">
        <f t="shared" si="1"/>
        <v>34</v>
      </c>
      <c r="B41" s="1961"/>
      <c r="C41" s="1961"/>
      <c r="D41" s="1961"/>
      <c r="E41" s="266"/>
      <c r="F41" s="266"/>
      <c r="G41" s="266"/>
      <c r="H41" s="174"/>
      <c r="I41" s="179"/>
      <c r="J41" s="179"/>
      <c r="K41" s="213"/>
      <c r="L41" s="210"/>
      <c r="M41" s="211"/>
      <c r="N41" s="376">
        <f t="shared" si="0"/>
        <v>0</v>
      </c>
      <c r="O41" s="211"/>
      <c r="P41" s="404">
        <f t="shared" si="5"/>
        <v>0</v>
      </c>
      <c r="Q41" s="214"/>
      <c r="R41" s="210"/>
      <c r="S41" s="211"/>
      <c r="T41" s="211">
        <f>'【様式10別添１】賃金改善明細書（職員別）'!J42</f>
        <v>0</v>
      </c>
      <c r="U41" s="408">
        <f t="shared" si="2"/>
        <v>0</v>
      </c>
      <c r="V41" s="467"/>
      <c r="W41" s="468"/>
      <c r="X41" s="882">
        <f t="shared" si="3"/>
        <v>0</v>
      </c>
      <c r="Y41" s="377">
        <f t="shared" si="4"/>
        <v>0</v>
      </c>
      <c r="Z41" s="1962"/>
      <c r="AA41" s="1962"/>
      <c r="AB41" s="1962"/>
      <c r="AC41" s="822"/>
    </row>
    <row r="42" spans="1:29" ht="30" customHeight="1">
      <c r="A42" s="178">
        <f t="shared" si="1"/>
        <v>35</v>
      </c>
      <c r="B42" s="1961"/>
      <c r="C42" s="1961"/>
      <c r="D42" s="1961"/>
      <c r="E42" s="266"/>
      <c r="F42" s="266"/>
      <c r="G42" s="266"/>
      <c r="H42" s="174"/>
      <c r="I42" s="179"/>
      <c r="J42" s="179"/>
      <c r="K42" s="213"/>
      <c r="L42" s="210"/>
      <c r="M42" s="211"/>
      <c r="N42" s="376">
        <f t="shared" si="0"/>
        <v>0</v>
      </c>
      <c r="O42" s="211"/>
      <c r="P42" s="404">
        <f t="shared" si="5"/>
        <v>0</v>
      </c>
      <c r="Q42" s="214"/>
      <c r="R42" s="210"/>
      <c r="S42" s="211"/>
      <c r="T42" s="211">
        <f>'【様式10別添１】賃金改善明細書（職員別）'!J43</f>
        <v>0</v>
      </c>
      <c r="U42" s="408">
        <f t="shared" si="2"/>
        <v>0</v>
      </c>
      <c r="V42" s="467"/>
      <c r="W42" s="468"/>
      <c r="X42" s="882">
        <f t="shared" si="3"/>
        <v>0</v>
      </c>
      <c r="Y42" s="377">
        <f t="shared" si="4"/>
        <v>0</v>
      </c>
      <c r="Z42" s="1962"/>
      <c r="AA42" s="1962"/>
      <c r="AB42" s="1962"/>
      <c r="AC42" s="822"/>
    </row>
    <row r="43" spans="1:29" ht="30" customHeight="1">
      <c r="A43" s="178">
        <f t="shared" si="1"/>
        <v>36</v>
      </c>
      <c r="B43" s="1961"/>
      <c r="C43" s="1961"/>
      <c r="D43" s="1961"/>
      <c r="E43" s="266"/>
      <c r="F43" s="266"/>
      <c r="G43" s="266"/>
      <c r="H43" s="174"/>
      <c r="I43" s="179"/>
      <c r="J43" s="179"/>
      <c r="K43" s="213"/>
      <c r="L43" s="210"/>
      <c r="M43" s="211"/>
      <c r="N43" s="376">
        <f t="shared" si="0"/>
        <v>0</v>
      </c>
      <c r="O43" s="211"/>
      <c r="P43" s="404">
        <f t="shared" si="5"/>
        <v>0</v>
      </c>
      <c r="Q43" s="214"/>
      <c r="R43" s="210"/>
      <c r="S43" s="211"/>
      <c r="T43" s="211">
        <f>'【様式10別添１】賃金改善明細書（職員別）'!J44</f>
        <v>0</v>
      </c>
      <c r="U43" s="408">
        <f t="shared" si="2"/>
        <v>0</v>
      </c>
      <c r="V43" s="467"/>
      <c r="W43" s="468"/>
      <c r="X43" s="882">
        <f t="shared" si="3"/>
        <v>0</v>
      </c>
      <c r="Y43" s="377">
        <f t="shared" si="4"/>
        <v>0</v>
      </c>
      <c r="Z43" s="1962"/>
      <c r="AA43" s="1962"/>
      <c r="AB43" s="1962"/>
      <c r="AC43" s="822"/>
    </row>
    <row r="44" spans="1:29" ht="30" customHeight="1">
      <c r="A44" s="178">
        <f t="shared" si="1"/>
        <v>37</v>
      </c>
      <c r="B44" s="1961"/>
      <c r="C44" s="1961"/>
      <c r="D44" s="1961"/>
      <c r="E44" s="266"/>
      <c r="F44" s="266"/>
      <c r="G44" s="266"/>
      <c r="H44" s="174"/>
      <c r="I44" s="179"/>
      <c r="J44" s="179"/>
      <c r="K44" s="213"/>
      <c r="L44" s="210"/>
      <c r="M44" s="211"/>
      <c r="N44" s="376">
        <f t="shared" si="0"/>
        <v>0</v>
      </c>
      <c r="O44" s="211"/>
      <c r="P44" s="404">
        <f t="shared" si="5"/>
        <v>0</v>
      </c>
      <c r="Q44" s="214"/>
      <c r="R44" s="210"/>
      <c r="S44" s="211"/>
      <c r="T44" s="211">
        <f>'【様式10別添１】賃金改善明細書（職員別）'!J45</f>
        <v>0</v>
      </c>
      <c r="U44" s="408">
        <f t="shared" si="2"/>
        <v>0</v>
      </c>
      <c r="V44" s="467"/>
      <c r="W44" s="468"/>
      <c r="X44" s="882">
        <f t="shared" si="3"/>
        <v>0</v>
      </c>
      <c r="Y44" s="377">
        <f t="shared" si="4"/>
        <v>0</v>
      </c>
      <c r="Z44" s="1962"/>
      <c r="AA44" s="1962"/>
      <c r="AB44" s="1962"/>
      <c r="AC44" s="822"/>
    </row>
    <row r="45" spans="1:29" ht="30" customHeight="1">
      <c r="A45" s="178">
        <f t="shared" si="1"/>
        <v>38</v>
      </c>
      <c r="B45" s="1961"/>
      <c r="C45" s="1961"/>
      <c r="D45" s="1961"/>
      <c r="E45" s="266"/>
      <c r="F45" s="266"/>
      <c r="G45" s="266"/>
      <c r="H45" s="174"/>
      <c r="I45" s="179"/>
      <c r="J45" s="179"/>
      <c r="K45" s="213"/>
      <c r="L45" s="210"/>
      <c r="M45" s="211"/>
      <c r="N45" s="376">
        <f t="shared" si="0"/>
        <v>0</v>
      </c>
      <c r="O45" s="211"/>
      <c r="P45" s="404">
        <f t="shared" si="5"/>
        <v>0</v>
      </c>
      <c r="Q45" s="214"/>
      <c r="R45" s="210"/>
      <c r="S45" s="211"/>
      <c r="T45" s="211">
        <f>'【様式10別添１】賃金改善明細書（職員別）'!J46</f>
        <v>0</v>
      </c>
      <c r="U45" s="408">
        <f t="shared" si="2"/>
        <v>0</v>
      </c>
      <c r="V45" s="467"/>
      <c r="W45" s="468"/>
      <c r="X45" s="882">
        <f t="shared" si="3"/>
        <v>0</v>
      </c>
      <c r="Y45" s="377">
        <f t="shared" si="4"/>
        <v>0</v>
      </c>
      <c r="Z45" s="1962"/>
      <c r="AA45" s="1962"/>
      <c r="AB45" s="1962"/>
      <c r="AC45" s="822"/>
    </row>
    <row r="46" spans="1:29" ht="30" customHeight="1">
      <c r="A46" s="178">
        <f t="shared" si="1"/>
        <v>39</v>
      </c>
      <c r="B46" s="1961"/>
      <c r="C46" s="1961"/>
      <c r="D46" s="1961"/>
      <c r="E46" s="266"/>
      <c r="F46" s="266"/>
      <c r="G46" s="266"/>
      <c r="H46" s="174"/>
      <c r="I46" s="179"/>
      <c r="J46" s="179"/>
      <c r="K46" s="213"/>
      <c r="L46" s="210"/>
      <c r="M46" s="211"/>
      <c r="N46" s="376">
        <f t="shared" si="0"/>
        <v>0</v>
      </c>
      <c r="O46" s="211"/>
      <c r="P46" s="404">
        <f t="shared" si="5"/>
        <v>0</v>
      </c>
      <c r="Q46" s="214"/>
      <c r="R46" s="210"/>
      <c r="S46" s="211"/>
      <c r="T46" s="211">
        <f>'【様式10別添１】賃金改善明細書（職員別）'!J47</f>
        <v>0</v>
      </c>
      <c r="U46" s="408">
        <f t="shared" si="2"/>
        <v>0</v>
      </c>
      <c r="V46" s="467"/>
      <c r="W46" s="468"/>
      <c r="X46" s="882">
        <f t="shared" si="3"/>
        <v>0</v>
      </c>
      <c r="Y46" s="377">
        <f t="shared" si="4"/>
        <v>0</v>
      </c>
      <c r="Z46" s="1962"/>
      <c r="AA46" s="1962"/>
      <c r="AB46" s="1962"/>
      <c r="AC46" s="822"/>
    </row>
    <row r="47" spans="1:29" ht="30" customHeight="1">
      <c r="A47" s="178">
        <f t="shared" si="1"/>
        <v>40</v>
      </c>
      <c r="B47" s="1961"/>
      <c r="C47" s="1961"/>
      <c r="D47" s="1961"/>
      <c r="E47" s="266"/>
      <c r="F47" s="266"/>
      <c r="G47" s="266"/>
      <c r="H47" s="174"/>
      <c r="I47" s="179"/>
      <c r="J47" s="176"/>
      <c r="K47" s="213"/>
      <c r="L47" s="210"/>
      <c r="M47" s="211"/>
      <c r="N47" s="378">
        <f t="shared" si="0"/>
        <v>0</v>
      </c>
      <c r="O47" s="211"/>
      <c r="P47" s="405">
        <f t="shared" si="5"/>
        <v>0</v>
      </c>
      <c r="Q47" s="214"/>
      <c r="R47" s="210"/>
      <c r="S47" s="211"/>
      <c r="T47" s="211">
        <f>'【様式10別添１】賃金改善明細書（職員別）'!J48</f>
        <v>0</v>
      </c>
      <c r="U47" s="408">
        <f t="shared" si="2"/>
        <v>0</v>
      </c>
      <c r="V47" s="469"/>
      <c r="W47" s="470"/>
      <c r="X47" s="882">
        <f t="shared" si="3"/>
        <v>0</v>
      </c>
      <c r="Y47" s="377">
        <f t="shared" si="4"/>
        <v>0</v>
      </c>
      <c r="Z47" s="1962"/>
      <c r="AA47" s="1962"/>
      <c r="AB47" s="1962"/>
      <c r="AC47" s="822"/>
    </row>
    <row r="48" spans="1:29" ht="30" customHeight="1">
      <c r="A48" s="178">
        <f t="shared" si="1"/>
        <v>41</v>
      </c>
      <c r="B48" s="1961"/>
      <c r="C48" s="1961"/>
      <c r="D48" s="1961"/>
      <c r="E48" s="266"/>
      <c r="F48" s="266"/>
      <c r="G48" s="266"/>
      <c r="H48" s="174"/>
      <c r="I48" s="179"/>
      <c r="J48" s="176"/>
      <c r="K48" s="213"/>
      <c r="L48" s="210"/>
      <c r="M48" s="211"/>
      <c r="N48" s="378">
        <f t="shared" si="0"/>
        <v>0</v>
      </c>
      <c r="O48" s="211"/>
      <c r="P48" s="405">
        <f t="shared" si="5"/>
        <v>0</v>
      </c>
      <c r="Q48" s="214"/>
      <c r="R48" s="210"/>
      <c r="S48" s="211"/>
      <c r="T48" s="211">
        <f>'【様式10別添１】賃金改善明細書（職員別）'!J49</f>
        <v>0</v>
      </c>
      <c r="U48" s="408">
        <f t="shared" si="2"/>
        <v>0</v>
      </c>
      <c r="V48" s="469"/>
      <c r="W48" s="470"/>
      <c r="X48" s="882">
        <f t="shared" si="3"/>
        <v>0</v>
      </c>
      <c r="Y48" s="377">
        <f t="shared" si="4"/>
        <v>0</v>
      </c>
      <c r="Z48" s="1962"/>
      <c r="AA48" s="1962"/>
      <c r="AB48" s="1962"/>
      <c r="AC48" s="822"/>
    </row>
    <row r="49" spans="1:29" ht="30" customHeight="1">
      <c r="A49" s="178">
        <f t="shared" si="1"/>
        <v>42</v>
      </c>
      <c r="B49" s="1961"/>
      <c r="C49" s="1961"/>
      <c r="D49" s="1961"/>
      <c r="E49" s="266"/>
      <c r="F49" s="266"/>
      <c r="G49" s="266"/>
      <c r="H49" s="174"/>
      <c r="I49" s="179"/>
      <c r="J49" s="176"/>
      <c r="K49" s="213"/>
      <c r="L49" s="210"/>
      <c r="M49" s="211"/>
      <c r="N49" s="378">
        <f t="shared" si="0"/>
        <v>0</v>
      </c>
      <c r="O49" s="211"/>
      <c r="P49" s="405">
        <f t="shared" si="5"/>
        <v>0</v>
      </c>
      <c r="Q49" s="214"/>
      <c r="R49" s="210"/>
      <c r="S49" s="211"/>
      <c r="T49" s="211">
        <f>'【様式10別添１】賃金改善明細書（職員別）'!J50</f>
        <v>0</v>
      </c>
      <c r="U49" s="408">
        <f t="shared" si="2"/>
        <v>0</v>
      </c>
      <c r="V49" s="469"/>
      <c r="W49" s="470"/>
      <c r="X49" s="882">
        <f t="shared" si="3"/>
        <v>0</v>
      </c>
      <c r="Y49" s="377">
        <f t="shared" si="4"/>
        <v>0</v>
      </c>
      <c r="Z49" s="1962"/>
      <c r="AA49" s="1962"/>
      <c r="AB49" s="1962"/>
      <c r="AC49" s="822"/>
    </row>
    <row r="50" spans="1:29" ht="30" customHeight="1">
      <c r="A50" s="178">
        <f t="shared" si="1"/>
        <v>43</v>
      </c>
      <c r="B50" s="1961"/>
      <c r="C50" s="1961"/>
      <c r="D50" s="1961"/>
      <c r="E50" s="266"/>
      <c r="F50" s="266"/>
      <c r="G50" s="266"/>
      <c r="H50" s="174"/>
      <c r="I50" s="179"/>
      <c r="J50" s="176"/>
      <c r="K50" s="213"/>
      <c r="L50" s="210"/>
      <c r="M50" s="211"/>
      <c r="N50" s="378">
        <f t="shared" si="0"/>
        <v>0</v>
      </c>
      <c r="O50" s="211"/>
      <c r="P50" s="405">
        <f t="shared" si="5"/>
        <v>0</v>
      </c>
      <c r="Q50" s="214"/>
      <c r="R50" s="210"/>
      <c r="S50" s="211"/>
      <c r="T50" s="211">
        <f>'【様式10別添１】賃金改善明細書（職員別）'!J51</f>
        <v>0</v>
      </c>
      <c r="U50" s="408">
        <f t="shared" si="2"/>
        <v>0</v>
      </c>
      <c r="V50" s="469"/>
      <c r="W50" s="470"/>
      <c r="X50" s="882">
        <f t="shared" si="3"/>
        <v>0</v>
      </c>
      <c r="Y50" s="377">
        <f t="shared" si="4"/>
        <v>0</v>
      </c>
      <c r="Z50" s="1962"/>
      <c r="AA50" s="1962"/>
      <c r="AB50" s="1962"/>
      <c r="AC50" s="822"/>
    </row>
    <row r="51" spans="1:29" ht="30" customHeight="1">
      <c r="A51" s="178">
        <f t="shared" si="1"/>
        <v>44</v>
      </c>
      <c r="B51" s="1961"/>
      <c r="C51" s="1961"/>
      <c r="D51" s="1961"/>
      <c r="E51" s="266"/>
      <c r="F51" s="266"/>
      <c r="G51" s="266"/>
      <c r="H51" s="174"/>
      <c r="I51" s="179"/>
      <c r="J51" s="176"/>
      <c r="K51" s="213"/>
      <c r="L51" s="210"/>
      <c r="M51" s="211"/>
      <c r="N51" s="378">
        <f t="shared" si="0"/>
        <v>0</v>
      </c>
      <c r="O51" s="211"/>
      <c r="P51" s="405">
        <f t="shared" si="5"/>
        <v>0</v>
      </c>
      <c r="Q51" s="214"/>
      <c r="R51" s="210"/>
      <c r="S51" s="211"/>
      <c r="T51" s="211">
        <f>'【様式10別添１】賃金改善明細書（職員別）'!J52</f>
        <v>0</v>
      </c>
      <c r="U51" s="408">
        <f t="shared" si="2"/>
        <v>0</v>
      </c>
      <c r="V51" s="469"/>
      <c r="W51" s="470"/>
      <c r="X51" s="882">
        <f t="shared" si="3"/>
        <v>0</v>
      </c>
      <c r="Y51" s="377">
        <f t="shared" si="4"/>
        <v>0</v>
      </c>
      <c r="Z51" s="1962"/>
      <c r="AA51" s="1962"/>
      <c r="AB51" s="1962"/>
      <c r="AC51" s="822"/>
    </row>
    <row r="52" spans="1:29" ht="30" customHeight="1">
      <c r="A52" s="178">
        <f t="shared" si="1"/>
        <v>45</v>
      </c>
      <c r="B52" s="1961"/>
      <c r="C52" s="1961"/>
      <c r="D52" s="1961"/>
      <c r="E52" s="266"/>
      <c r="F52" s="266"/>
      <c r="G52" s="266"/>
      <c r="H52" s="174"/>
      <c r="I52" s="179"/>
      <c r="J52" s="176"/>
      <c r="K52" s="213"/>
      <c r="L52" s="210"/>
      <c r="M52" s="211"/>
      <c r="N52" s="378">
        <f t="shared" si="0"/>
        <v>0</v>
      </c>
      <c r="O52" s="211"/>
      <c r="P52" s="405">
        <f t="shared" si="5"/>
        <v>0</v>
      </c>
      <c r="Q52" s="214"/>
      <c r="R52" s="210"/>
      <c r="S52" s="211"/>
      <c r="T52" s="211">
        <f>'【様式10別添１】賃金改善明細書（職員別）'!J53</f>
        <v>0</v>
      </c>
      <c r="U52" s="408">
        <f t="shared" si="2"/>
        <v>0</v>
      </c>
      <c r="V52" s="469"/>
      <c r="W52" s="470"/>
      <c r="X52" s="882">
        <f t="shared" si="3"/>
        <v>0</v>
      </c>
      <c r="Y52" s="377">
        <f t="shared" si="4"/>
        <v>0</v>
      </c>
      <c r="Z52" s="1962"/>
      <c r="AA52" s="1962"/>
      <c r="AB52" s="1962"/>
      <c r="AC52" s="822"/>
    </row>
    <row r="53" spans="1:29" ht="30" customHeight="1">
      <c r="A53" s="178">
        <f t="shared" si="1"/>
        <v>46</v>
      </c>
      <c r="B53" s="1961"/>
      <c r="C53" s="1961"/>
      <c r="D53" s="1961"/>
      <c r="E53" s="266"/>
      <c r="F53" s="266"/>
      <c r="G53" s="266"/>
      <c r="H53" s="174"/>
      <c r="I53" s="179"/>
      <c r="J53" s="176"/>
      <c r="K53" s="213"/>
      <c r="L53" s="210"/>
      <c r="M53" s="211"/>
      <c r="N53" s="378">
        <f t="shared" si="0"/>
        <v>0</v>
      </c>
      <c r="O53" s="211"/>
      <c r="P53" s="405">
        <f t="shared" si="5"/>
        <v>0</v>
      </c>
      <c r="Q53" s="214"/>
      <c r="R53" s="210"/>
      <c r="S53" s="211"/>
      <c r="T53" s="211">
        <f>'【様式10別添１】賃金改善明細書（職員別）'!J54</f>
        <v>0</v>
      </c>
      <c r="U53" s="408">
        <f t="shared" si="2"/>
        <v>0</v>
      </c>
      <c r="V53" s="469"/>
      <c r="W53" s="470"/>
      <c r="X53" s="882">
        <f t="shared" si="3"/>
        <v>0</v>
      </c>
      <c r="Y53" s="377">
        <f t="shared" si="4"/>
        <v>0</v>
      </c>
      <c r="Z53" s="1962"/>
      <c r="AA53" s="1962"/>
      <c r="AB53" s="1962"/>
      <c r="AC53" s="822"/>
    </row>
    <row r="54" spans="1:29" ht="30" customHeight="1">
      <c r="A54" s="178">
        <f t="shared" si="1"/>
        <v>47</v>
      </c>
      <c r="B54" s="1961"/>
      <c r="C54" s="1961"/>
      <c r="D54" s="1961"/>
      <c r="E54" s="266"/>
      <c r="F54" s="266"/>
      <c r="G54" s="266"/>
      <c r="H54" s="174"/>
      <c r="I54" s="179"/>
      <c r="J54" s="176"/>
      <c r="K54" s="213"/>
      <c r="L54" s="210"/>
      <c r="M54" s="211"/>
      <c r="N54" s="378">
        <f t="shared" si="0"/>
        <v>0</v>
      </c>
      <c r="O54" s="211"/>
      <c r="P54" s="405">
        <f t="shared" si="5"/>
        <v>0</v>
      </c>
      <c r="Q54" s="214"/>
      <c r="R54" s="210"/>
      <c r="S54" s="211"/>
      <c r="T54" s="211">
        <f>'【様式10別添１】賃金改善明細書（職員別）'!J55</f>
        <v>0</v>
      </c>
      <c r="U54" s="408">
        <f t="shared" si="2"/>
        <v>0</v>
      </c>
      <c r="V54" s="469"/>
      <c r="W54" s="470"/>
      <c r="X54" s="882">
        <f t="shared" si="3"/>
        <v>0</v>
      </c>
      <c r="Y54" s="377">
        <f t="shared" si="4"/>
        <v>0</v>
      </c>
      <c r="Z54" s="1962"/>
      <c r="AA54" s="1962"/>
      <c r="AB54" s="1962"/>
      <c r="AC54" s="822"/>
    </row>
    <row r="55" spans="1:29" ht="30" customHeight="1">
      <c r="A55" s="178">
        <f t="shared" si="1"/>
        <v>48</v>
      </c>
      <c r="B55" s="1961"/>
      <c r="C55" s="1961"/>
      <c r="D55" s="1961"/>
      <c r="E55" s="266"/>
      <c r="F55" s="266"/>
      <c r="G55" s="266"/>
      <c r="H55" s="174"/>
      <c r="I55" s="179"/>
      <c r="J55" s="176"/>
      <c r="K55" s="213"/>
      <c r="L55" s="210"/>
      <c r="M55" s="211"/>
      <c r="N55" s="378">
        <f t="shared" si="0"/>
        <v>0</v>
      </c>
      <c r="O55" s="211"/>
      <c r="P55" s="405">
        <f t="shared" si="5"/>
        <v>0</v>
      </c>
      <c r="Q55" s="214"/>
      <c r="R55" s="210"/>
      <c r="S55" s="211"/>
      <c r="T55" s="211">
        <f>'【様式10別添１】賃金改善明細書（職員別）'!J56</f>
        <v>0</v>
      </c>
      <c r="U55" s="408">
        <f t="shared" si="2"/>
        <v>0</v>
      </c>
      <c r="V55" s="469"/>
      <c r="W55" s="470"/>
      <c r="X55" s="882">
        <f t="shared" si="3"/>
        <v>0</v>
      </c>
      <c r="Y55" s="377">
        <f t="shared" si="4"/>
        <v>0</v>
      </c>
      <c r="Z55" s="1962"/>
      <c r="AA55" s="1962"/>
      <c r="AB55" s="1962"/>
      <c r="AC55" s="822"/>
    </row>
    <row r="56" spans="1:29" ht="30" customHeight="1">
      <c r="A56" s="178">
        <f t="shared" si="1"/>
        <v>49</v>
      </c>
      <c r="B56" s="1961"/>
      <c r="C56" s="1961"/>
      <c r="D56" s="1961"/>
      <c r="E56" s="266"/>
      <c r="F56" s="266"/>
      <c r="G56" s="266"/>
      <c r="H56" s="174"/>
      <c r="I56" s="179"/>
      <c r="J56" s="176"/>
      <c r="K56" s="213"/>
      <c r="L56" s="210"/>
      <c r="M56" s="211"/>
      <c r="N56" s="378">
        <f t="shared" si="0"/>
        <v>0</v>
      </c>
      <c r="O56" s="211"/>
      <c r="P56" s="405">
        <f t="shared" si="5"/>
        <v>0</v>
      </c>
      <c r="Q56" s="212"/>
      <c r="R56" s="211"/>
      <c r="S56" s="211"/>
      <c r="T56" s="211">
        <f>'【様式10別添１】賃金改善明細書（職員別）'!J57</f>
        <v>0</v>
      </c>
      <c r="U56" s="408">
        <f t="shared" si="2"/>
        <v>0</v>
      </c>
      <c r="V56" s="469"/>
      <c r="W56" s="470"/>
      <c r="X56" s="882">
        <f t="shared" si="3"/>
        <v>0</v>
      </c>
      <c r="Y56" s="377">
        <f t="shared" si="4"/>
        <v>0</v>
      </c>
      <c r="Z56" s="1962"/>
      <c r="AA56" s="1962"/>
      <c r="AB56" s="1962"/>
      <c r="AC56" s="822"/>
    </row>
    <row r="57" spans="1:29" ht="30" customHeight="1" thickBot="1">
      <c r="A57" s="183">
        <f>A56+1</f>
        <v>50</v>
      </c>
      <c r="B57" s="2202"/>
      <c r="C57" s="2202"/>
      <c r="D57" s="2202"/>
      <c r="E57" s="267"/>
      <c r="F57" s="267"/>
      <c r="G57" s="267"/>
      <c r="H57" s="174"/>
      <c r="I57" s="179"/>
      <c r="J57" s="184"/>
      <c r="K57" s="215"/>
      <c r="L57" s="216"/>
      <c r="M57" s="217"/>
      <c r="N57" s="379">
        <f t="shared" si="0"/>
        <v>0</v>
      </c>
      <c r="O57" s="464"/>
      <c r="P57" s="405">
        <f t="shared" si="5"/>
        <v>0</v>
      </c>
      <c r="Q57" s="218"/>
      <c r="R57" s="219"/>
      <c r="S57" s="220"/>
      <c r="T57" s="211">
        <f>'【様式10別添１】賃金改善明細書（職員別）'!J58</f>
        <v>0</v>
      </c>
      <c r="U57" s="408">
        <f t="shared" si="2"/>
        <v>0</v>
      </c>
      <c r="V57" s="471"/>
      <c r="W57" s="472"/>
      <c r="X57" s="883">
        <f>T57</f>
        <v>0</v>
      </c>
      <c r="Y57" s="380">
        <f>U57-P57-V57-W57-X57</f>
        <v>0</v>
      </c>
      <c r="Z57" s="1974"/>
      <c r="AA57" s="1974"/>
      <c r="AB57" s="1974"/>
      <c r="AC57" s="822"/>
    </row>
    <row r="58" spans="1:29" ht="30" customHeight="1" thickBot="1">
      <c r="A58" s="185"/>
      <c r="B58" s="1975" t="s">
        <v>224</v>
      </c>
      <c r="C58" s="1976"/>
      <c r="D58" s="1976"/>
      <c r="E58" s="1976"/>
      <c r="F58" s="1976"/>
      <c r="G58" s="1976"/>
      <c r="H58" s="1976"/>
      <c r="I58" s="1976"/>
      <c r="J58" s="1977"/>
      <c r="K58" s="381">
        <f t="shared" ref="K58:Y58" si="10">SUM(K8:K57)</f>
        <v>0</v>
      </c>
      <c r="L58" s="382">
        <f t="shared" si="10"/>
        <v>0</v>
      </c>
      <c r="M58" s="382">
        <f t="shared" si="10"/>
        <v>0</v>
      </c>
      <c r="N58" s="383">
        <f t="shared" si="10"/>
        <v>0</v>
      </c>
      <c r="O58" s="382">
        <f t="shared" si="10"/>
        <v>0</v>
      </c>
      <c r="P58" s="406">
        <f t="shared" si="10"/>
        <v>0</v>
      </c>
      <c r="Q58" s="386">
        <f t="shared" si="10"/>
        <v>0</v>
      </c>
      <c r="R58" s="382">
        <f t="shared" si="10"/>
        <v>0</v>
      </c>
      <c r="S58" s="382">
        <f t="shared" si="10"/>
        <v>0</v>
      </c>
      <c r="T58" s="823"/>
      <c r="U58" s="409">
        <f t="shared" si="10"/>
        <v>0</v>
      </c>
      <c r="V58" s="382">
        <f t="shared" si="10"/>
        <v>0</v>
      </c>
      <c r="W58" s="382">
        <f t="shared" si="10"/>
        <v>0</v>
      </c>
      <c r="X58" s="884"/>
      <c r="Y58" s="410">
        <f t="shared" si="10"/>
        <v>0</v>
      </c>
      <c r="Z58" s="1978" t="s">
        <v>679</v>
      </c>
      <c r="AA58" s="1979"/>
      <c r="AB58" s="1979"/>
      <c r="AC58" s="592"/>
    </row>
    <row r="59" spans="1:29" s="118" customFormat="1" ht="19.899999999999999" customHeight="1">
      <c r="A59" s="1980" t="s">
        <v>225</v>
      </c>
      <c r="B59" s="1981"/>
      <c r="C59" s="1981"/>
      <c r="D59" s="1981"/>
      <c r="E59" s="1981"/>
      <c r="F59" s="1981"/>
      <c r="G59" s="1981"/>
      <c r="H59" s="1981"/>
      <c r="I59" s="1981"/>
      <c r="J59" s="1981"/>
      <c r="K59" s="1981"/>
      <c r="L59" s="1981"/>
      <c r="M59" s="1981"/>
      <c r="N59" s="1981"/>
      <c r="O59" s="1981"/>
      <c r="P59" s="1981"/>
      <c r="Q59" s="1981"/>
      <c r="R59" s="1981"/>
      <c r="S59" s="1981"/>
      <c r="T59" s="1981"/>
      <c r="U59" s="1981"/>
      <c r="V59" s="268"/>
      <c r="W59" s="880"/>
      <c r="X59" s="186"/>
      <c r="Y59" s="1982">
        <f>【様式６】実績報告書Ⅰ!Q37</f>
        <v>0</v>
      </c>
      <c r="Z59" s="1984" t="s">
        <v>680</v>
      </c>
      <c r="AA59" s="1985"/>
      <c r="AB59" s="1985"/>
      <c r="AC59" s="187"/>
    </row>
    <row r="60" spans="1:29" s="118" customFormat="1" ht="19.899999999999999" customHeight="1" thickBot="1">
      <c r="A60" s="1965" t="s">
        <v>226</v>
      </c>
      <c r="B60" s="1965"/>
      <c r="C60" s="1965"/>
      <c r="D60" s="1965"/>
      <c r="E60" s="1965"/>
      <c r="F60" s="1965"/>
      <c r="G60" s="1965"/>
      <c r="H60" s="1965"/>
      <c r="I60" s="1965"/>
      <c r="J60" s="1965"/>
      <c r="K60" s="1965"/>
      <c r="L60" s="1965"/>
      <c r="M60" s="1965"/>
      <c r="N60" s="1965"/>
      <c r="O60" s="1965"/>
      <c r="P60" s="1965"/>
      <c r="Q60" s="1965"/>
      <c r="R60" s="1965"/>
      <c r="S60" s="1965"/>
      <c r="T60" s="1965"/>
      <c r="U60" s="1965"/>
      <c r="V60" s="269"/>
      <c r="W60" s="877"/>
      <c r="X60" s="188"/>
      <c r="Y60" s="1983"/>
      <c r="Z60" s="1969"/>
      <c r="AA60" s="1970"/>
      <c r="AB60" s="1970"/>
      <c r="AC60" s="187"/>
    </row>
    <row r="61" spans="1:29" s="118" customFormat="1" ht="19.899999999999999" customHeight="1">
      <c r="A61" s="1965" t="s">
        <v>227</v>
      </c>
      <c r="B61" s="1966"/>
      <c r="C61" s="1966"/>
      <c r="D61" s="1966"/>
      <c r="E61" s="1966"/>
      <c r="F61" s="1966"/>
      <c r="G61" s="1966"/>
      <c r="H61" s="1966"/>
      <c r="I61" s="1966"/>
      <c r="J61" s="1966"/>
      <c r="K61" s="1966"/>
      <c r="L61" s="1966"/>
      <c r="M61" s="1966"/>
      <c r="N61" s="1966"/>
      <c r="O61" s="1966"/>
      <c r="P61" s="1966"/>
      <c r="Q61" s="1966"/>
      <c r="R61" s="1966"/>
      <c r="S61" s="1966"/>
      <c r="T61" s="1966"/>
      <c r="U61" s="1966"/>
      <c r="V61" s="271"/>
      <c r="W61" s="878"/>
      <c r="X61" s="887"/>
      <c r="Y61" s="1967">
        <f>Y58+Y59</f>
        <v>0</v>
      </c>
      <c r="Z61" s="1969" t="s">
        <v>681</v>
      </c>
      <c r="AA61" s="1970"/>
      <c r="AB61" s="1970"/>
      <c r="AC61" s="187"/>
    </row>
    <row r="62" spans="1:29" s="118" customFormat="1" ht="19.899999999999999" customHeight="1" thickBot="1">
      <c r="A62" s="119" t="s">
        <v>228</v>
      </c>
      <c r="B62" s="1971" t="s">
        <v>407</v>
      </c>
      <c r="C62" s="1971"/>
      <c r="D62" s="1971"/>
      <c r="E62" s="1971"/>
      <c r="F62" s="1971"/>
      <c r="G62" s="1971"/>
      <c r="H62" s="1971"/>
      <c r="I62" s="1971"/>
      <c r="J62" s="1971"/>
      <c r="K62" s="1971"/>
      <c r="L62" s="1971"/>
      <c r="M62" s="1971"/>
      <c r="N62" s="1971"/>
      <c r="O62" s="1971"/>
      <c r="P62" s="1971"/>
      <c r="Q62" s="1971"/>
      <c r="R62" s="1971"/>
      <c r="S62" s="1971"/>
      <c r="T62" s="1971"/>
      <c r="U62" s="1971"/>
      <c r="V62" s="273"/>
      <c r="W62" s="879"/>
      <c r="X62" s="189"/>
      <c r="Y62" s="1968"/>
      <c r="Z62" s="1969"/>
      <c r="AA62" s="1970"/>
      <c r="AB62" s="1970"/>
      <c r="AC62" s="187"/>
    </row>
    <row r="63" spans="1:29" s="120" customFormat="1" ht="19.899999999999999" customHeight="1">
      <c r="A63" s="119" t="s">
        <v>229</v>
      </c>
      <c r="B63" s="1972" t="s">
        <v>230</v>
      </c>
      <c r="C63" s="1972"/>
      <c r="D63" s="1972"/>
      <c r="E63" s="1972"/>
      <c r="F63" s="1972"/>
      <c r="G63" s="1972"/>
      <c r="H63" s="1972"/>
      <c r="I63" s="1972"/>
      <c r="J63" s="1972"/>
      <c r="K63" s="1972"/>
      <c r="L63" s="1972"/>
      <c r="M63" s="1972"/>
      <c r="N63" s="1972"/>
      <c r="O63" s="1972"/>
      <c r="P63" s="1972"/>
      <c r="Q63" s="1972"/>
      <c r="R63" s="1972"/>
      <c r="S63" s="1972"/>
      <c r="T63" s="1972"/>
      <c r="U63" s="1972"/>
      <c r="V63" s="1972"/>
      <c r="W63" s="1972"/>
      <c r="X63" s="1972"/>
      <c r="Y63" s="1972"/>
      <c r="Z63" s="1972"/>
      <c r="AA63" s="1972"/>
      <c r="AB63" s="1972"/>
      <c r="AC63" s="1972"/>
    </row>
    <row r="64" spans="1:29" s="121" customFormat="1" ht="19.899999999999999" customHeight="1">
      <c r="A64" s="119" t="s">
        <v>231</v>
      </c>
      <c r="B64" s="1963" t="s">
        <v>232</v>
      </c>
      <c r="C64" s="1963"/>
      <c r="D64" s="1963"/>
      <c r="E64" s="1963"/>
      <c r="F64" s="1963"/>
      <c r="G64" s="1963"/>
      <c r="H64" s="1963"/>
      <c r="I64" s="1963"/>
      <c r="J64" s="1963"/>
      <c r="K64" s="1963"/>
      <c r="L64" s="1963"/>
      <c r="M64" s="1963"/>
      <c r="N64" s="1963"/>
      <c r="O64" s="1963"/>
      <c r="P64" s="1963"/>
      <c r="Q64" s="1963"/>
      <c r="R64" s="1963"/>
      <c r="S64" s="1963"/>
      <c r="T64" s="1963"/>
      <c r="U64" s="1963"/>
      <c r="V64" s="270"/>
      <c r="W64" s="270"/>
      <c r="X64" s="873"/>
      <c r="Y64" s="119"/>
      <c r="Z64" s="119"/>
      <c r="AA64" s="119"/>
      <c r="AB64" s="119"/>
      <c r="AC64" s="119"/>
    </row>
    <row r="65" spans="1:30" s="118" customFormat="1" ht="19.899999999999999" customHeight="1">
      <c r="A65" s="119"/>
      <c r="B65" s="1963" t="s">
        <v>233</v>
      </c>
      <c r="C65" s="1963"/>
      <c r="D65" s="1963"/>
      <c r="E65" s="1963"/>
      <c r="F65" s="1963"/>
      <c r="G65" s="1963"/>
      <c r="H65" s="1963"/>
      <c r="I65" s="1963"/>
      <c r="J65" s="1963"/>
      <c r="K65" s="1963"/>
      <c r="L65" s="1963"/>
      <c r="M65" s="1963"/>
      <c r="N65" s="1963"/>
      <c r="O65" s="1963"/>
      <c r="P65" s="1963"/>
      <c r="Q65" s="1963"/>
      <c r="R65" s="1963"/>
      <c r="S65" s="1963"/>
      <c r="T65" s="1963"/>
      <c r="U65" s="1963"/>
      <c r="V65" s="270"/>
      <c r="W65" s="270"/>
      <c r="X65" s="873"/>
      <c r="Y65" s="119"/>
      <c r="Z65" s="119"/>
      <c r="AA65" s="119"/>
      <c r="AB65" s="119"/>
      <c r="AC65" s="119"/>
      <c r="AD65" s="122"/>
    </row>
    <row r="66" spans="1:30" s="118" customFormat="1" ht="19.899999999999999" customHeight="1">
      <c r="A66" s="119" t="s">
        <v>392</v>
      </c>
      <c r="B66" s="1964" t="s">
        <v>393</v>
      </c>
      <c r="C66" s="1964"/>
      <c r="D66" s="1964"/>
      <c r="E66" s="1964"/>
      <c r="F66" s="1964"/>
      <c r="G66" s="1964"/>
      <c r="H66" s="1964"/>
      <c r="I66" s="1964"/>
      <c r="J66" s="1964"/>
      <c r="K66" s="1964"/>
      <c r="L66" s="1964"/>
      <c r="M66" s="1964"/>
      <c r="N66" s="1964"/>
      <c r="O66" s="1964"/>
      <c r="P66" s="1964"/>
      <c r="Q66" s="1964"/>
      <c r="R66" s="1964"/>
      <c r="S66" s="1964"/>
      <c r="T66" s="1964"/>
      <c r="U66" s="1964"/>
      <c r="V66" s="1964"/>
      <c r="W66" s="1964"/>
      <c r="X66" s="1964"/>
      <c r="Y66" s="1964"/>
      <c r="Z66" s="1964"/>
      <c r="AA66" s="1964"/>
      <c r="AB66" s="1964"/>
      <c r="AC66" s="1964"/>
    </row>
    <row r="67" spans="1:30" s="118" customFormat="1" ht="19.899999999999999" customHeight="1">
      <c r="A67" s="119" t="s">
        <v>235</v>
      </c>
      <c r="B67" s="119" t="s">
        <v>236</v>
      </c>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row>
    <row r="68" spans="1:30" s="118" customFormat="1" ht="19.899999999999999" customHeight="1">
      <c r="A68" s="119" t="s">
        <v>287</v>
      </c>
      <c r="B68" s="119" t="s">
        <v>334</v>
      </c>
      <c r="C68" s="119"/>
      <c r="D68" s="119"/>
      <c r="E68" s="119"/>
      <c r="F68" s="119"/>
      <c r="G68" s="119"/>
      <c r="H68" s="119"/>
      <c r="I68" s="119"/>
      <c r="J68" s="119"/>
      <c r="K68" s="119"/>
      <c r="L68" s="119"/>
      <c r="M68" s="119"/>
      <c r="N68" s="119"/>
      <c r="O68" s="119"/>
      <c r="P68" s="119"/>
      <c r="Q68" s="119"/>
      <c r="R68" s="119"/>
      <c r="S68" s="119"/>
      <c r="T68" s="119"/>
      <c r="U68" s="119"/>
      <c r="V68" s="119"/>
      <c r="W68" s="119"/>
      <c r="X68" s="119"/>
      <c r="Y68" s="119"/>
      <c r="Z68" s="119"/>
      <c r="AA68" s="119"/>
      <c r="AB68" s="119"/>
      <c r="AC68" s="119"/>
    </row>
    <row r="69" spans="1:30" s="118" customFormat="1" ht="19.899999999999999" customHeight="1">
      <c r="A69" s="885" t="s">
        <v>335</v>
      </c>
      <c r="B69" s="885" t="s">
        <v>676</v>
      </c>
      <c r="C69" s="119"/>
      <c r="D69" s="119"/>
      <c r="E69" s="119"/>
      <c r="F69" s="119"/>
      <c r="G69" s="119"/>
      <c r="H69" s="119"/>
      <c r="I69" s="119"/>
      <c r="J69" s="119"/>
      <c r="K69" s="119"/>
      <c r="L69" s="119"/>
      <c r="M69" s="119"/>
      <c r="N69" s="119"/>
      <c r="O69" s="119"/>
      <c r="P69" s="119"/>
      <c r="Q69" s="119"/>
      <c r="R69" s="119"/>
      <c r="S69" s="119"/>
      <c r="T69" s="119"/>
      <c r="U69" s="119"/>
      <c r="V69" s="119"/>
      <c r="W69" s="119"/>
      <c r="X69" s="119"/>
      <c r="Y69" s="119"/>
      <c r="Z69" s="119"/>
      <c r="AA69" s="119"/>
      <c r="AB69" s="119"/>
      <c r="AC69" s="119"/>
    </row>
    <row r="70" spans="1:30" ht="19.899999999999999" customHeight="1">
      <c r="A70" s="886" t="s">
        <v>677</v>
      </c>
      <c r="B70" s="886" t="s">
        <v>678</v>
      </c>
      <c r="C70" s="190"/>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c r="AC70" s="123"/>
    </row>
    <row r="71" spans="1:30" ht="12" customHeight="1">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row>
    <row r="72" spans="1:30" ht="12" customHeight="1">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c r="AC72" s="124"/>
    </row>
    <row r="73" spans="1:30" ht="12" customHeight="1">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row>
    <row r="74" spans="1:30" ht="12" customHeight="1">
      <c r="B74" s="125"/>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row>
    <row r="75" spans="1:30">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row>
  </sheetData>
  <sheetProtection formatCells="0" insertColumns="0" insertRows="0" selectLockedCells="1"/>
  <mergeCells count="138">
    <mergeCell ref="AC5:AC7"/>
    <mergeCell ref="B65:U65"/>
    <mergeCell ref="B66:AC66"/>
    <mergeCell ref="A61:U61"/>
    <mergeCell ref="Y61:Y62"/>
    <mergeCell ref="Z61:AB62"/>
    <mergeCell ref="B62:U62"/>
    <mergeCell ref="B63:AC63"/>
    <mergeCell ref="B64:U64"/>
    <mergeCell ref="B57:D57"/>
    <mergeCell ref="Z57:AB57"/>
    <mergeCell ref="B58:J58"/>
    <mergeCell ref="Z58:AB58"/>
    <mergeCell ref="A59:U59"/>
    <mergeCell ref="Y59:Y60"/>
    <mergeCell ref="Z59:AB60"/>
    <mergeCell ref="B52:D52"/>
    <mergeCell ref="Z52:AB52"/>
    <mergeCell ref="B53:D53"/>
    <mergeCell ref="Z53:AB53"/>
    <mergeCell ref="A60:U60"/>
    <mergeCell ref="B54:D54"/>
    <mergeCell ref="Z54:AB54"/>
    <mergeCell ref="B55:D55"/>
    <mergeCell ref="Z55:AB55"/>
    <mergeCell ref="B56:D56"/>
    <mergeCell ref="Z56:AB56"/>
    <mergeCell ref="B47:D47"/>
    <mergeCell ref="Z47:AB47"/>
    <mergeCell ref="B48:D48"/>
    <mergeCell ref="Z48:AB48"/>
    <mergeCell ref="B49:D49"/>
    <mergeCell ref="Z49:AB49"/>
    <mergeCell ref="B50:D50"/>
    <mergeCell ref="Z50:AB50"/>
    <mergeCell ref="B51:D51"/>
    <mergeCell ref="Z51:AB51"/>
    <mergeCell ref="B42:D42"/>
    <mergeCell ref="Z42:AB42"/>
    <mergeCell ref="B43:D43"/>
    <mergeCell ref="Z43:AB43"/>
    <mergeCell ref="B44:D44"/>
    <mergeCell ref="Z44:AB44"/>
    <mergeCell ref="B45:D45"/>
    <mergeCell ref="Z45:AB45"/>
    <mergeCell ref="B46:D46"/>
    <mergeCell ref="Z46:AB46"/>
    <mergeCell ref="B37:D37"/>
    <mergeCell ref="Z37:AB37"/>
    <mergeCell ref="B38:D38"/>
    <mergeCell ref="Z38:AB38"/>
    <mergeCell ref="B41:D41"/>
    <mergeCell ref="Z41:AB41"/>
    <mergeCell ref="B39:D39"/>
    <mergeCell ref="Z39:AB39"/>
    <mergeCell ref="B40:D40"/>
    <mergeCell ref="Z40:AB40"/>
    <mergeCell ref="B36:D36"/>
    <mergeCell ref="Z36:AB36"/>
    <mergeCell ref="B18:D18"/>
    <mergeCell ref="B19:D19"/>
    <mergeCell ref="B20:D20"/>
    <mergeCell ref="B21:D21"/>
    <mergeCell ref="B22:D22"/>
    <mergeCell ref="B23:D23"/>
    <mergeCell ref="B24:D24"/>
    <mergeCell ref="B25:D25"/>
    <mergeCell ref="B26:D26"/>
    <mergeCell ref="B27:D27"/>
    <mergeCell ref="B31:D31"/>
    <mergeCell ref="B32:D32"/>
    <mergeCell ref="Z31:AB31"/>
    <mergeCell ref="Z32:AB32"/>
    <mergeCell ref="Z33:AB33"/>
    <mergeCell ref="Z34:AB34"/>
    <mergeCell ref="Z35:AB35"/>
    <mergeCell ref="B33:D33"/>
    <mergeCell ref="B34:D34"/>
    <mergeCell ref="B35:D35"/>
    <mergeCell ref="Z18:AB18"/>
    <mergeCell ref="Z19:AB19"/>
    <mergeCell ref="B13:D13"/>
    <mergeCell ref="Z13:AB13"/>
    <mergeCell ref="B14:D14"/>
    <mergeCell ref="Z14:AB14"/>
    <mergeCell ref="B15:D15"/>
    <mergeCell ref="Z15:AB15"/>
    <mergeCell ref="B16:D16"/>
    <mergeCell ref="Z16:AB16"/>
    <mergeCell ref="B17:D17"/>
    <mergeCell ref="Z17:AB17"/>
    <mergeCell ref="B10:D10"/>
    <mergeCell ref="Z10:AB10"/>
    <mergeCell ref="B11:D11"/>
    <mergeCell ref="Z11:AB11"/>
    <mergeCell ref="B12:D12"/>
    <mergeCell ref="Z12:AB12"/>
    <mergeCell ref="B8:D8"/>
    <mergeCell ref="Z8:AB8"/>
    <mergeCell ref="B9:D9"/>
    <mergeCell ref="Z9:AB9"/>
    <mergeCell ref="Y1:Y3"/>
    <mergeCell ref="Z1:AB3"/>
    <mergeCell ref="A3:M3"/>
    <mergeCell ref="A5:A7"/>
    <mergeCell ref="B5:D7"/>
    <mergeCell ref="E5:E7"/>
    <mergeCell ref="F5:F7"/>
    <mergeCell ref="Z5:AB7"/>
    <mergeCell ref="Y5:Y7"/>
    <mergeCell ref="V5:V7"/>
    <mergeCell ref="W5:W7"/>
    <mergeCell ref="Q5:U5"/>
    <mergeCell ref="K6:N6"/>
    <mergeCell ref="O6:O7"/>
    <mergeCell ref="P6:P7"/>
    <mergeCell ref="U6:U7"/>
    <mergeCell ref="G5:G7"/>
    <mergeCell ref="H5:H7"/>
    <mergeCell ref="I5:I7"/>
    <mergeCell ref="J5:J7"/>
    <mergeCell ref="K5:P5"/>
    <mergeCell ref="Q6:T6"/>
    <mergeCell ref="X5:X7"/>
    <mergeCell ref="Z29:AB29"/>
    <mergeCell ref="Z30:AB30"/>
    <mergeCell ref="B28:D28"/>
    <mergeCell ref="B29:D29"/>
    <mergeCell ref="B30:D30"/>
    <mergeCell ref="Z20:AB20"/>
    <mergeCell ref="Z21:AB21"/>
    <mergeCell ref="Z22:AB22"/>
    <mergeCell ref="Z23:AB23"/>
    <mergeCell ref="Z24:AB24"/>
    <mergeCell ref="Z25:AB25"/>
    <mergeCell ref="Z26:AB26"/>
    <mergeCell ref="Z27:AB27"/>
    <mergeCell ref="Z28:AB28"/>
  </mergeCells>
  <phoneticPr fontId="7"/>
  <conditionalFormatting sqref="B8:AB58">
    <cfRule type="containsBlanks" dxfId="7" priority="1">
      <formula>LEN(TRIM(B8))=0</formula>
    </cfRule>
  </conditionalFormatting>
  <dataValidations count="7">
    <dataValidation type="custom" allowBlank="1" showInputMessage="1" showErrorMessage="1" sqref="AC65556:AC65575 AC131092:AC131111 AC196628:AC196647 AC262164:AC262183 AC327700:AC327719 AC393236:AC393255 AC458772:AC458791 AC524308:AC524327 AC589844:AC589863 AC655380:AC655399 AC720916:AC720935 AC786452:AC786471 AC851988:AC852007 AC917524:AC917543 AC983060:AC983079 WVA983060:WWB983079 VRM983060:VSN983079 WBI983060:WCJ983079 IO65556:JP65575 SK65556:TL65575 ACG65556:ADH65575 AMC65556:AND65575 AVY65556:AWZ65575 BFU65556:BGV65575 BPQ65556:BQR65575 BZM65556:CAN65575 CJI65556:CKJ65575 CTE65556:CUF65575 DDA65556:DEB65575 DMW65556:DNX65575 DWS65556:DXT65575 EGO65556:EHP65575 EQK65556:ERL65575 FAG65556:FBH65575 FKC65556:FLD65575 FTY65556:FUZ65575 GDU65556:GEV65575 GNQ65556:GOR65575 GXM65556:GYN65575 HHI65556:HIJ65575 HRE65556:HSF65575 IBA65556:ICB65575 IKW65556:ILX65575 IUS65556:IVT65575 JEO65556:JFP65575 JOK65556:JPL65575 JYG65556:JZH65575 KIC65556:KJD65575 KRY65556:KSZ65575 LBU65556:LCV65575 LLQ65556:LMR65575 LVM65556:LWN65575 MFI65556:MGJ65575 MPE65556:MQF65575 MZA65556:NAB65575 NIW65556:NJX65575 NSS65556:NTT65575 OCO65556:ODP65575 OMK65556:ONL65575 OWG65556:OXH65575 PGC65556:PHD65575 PPY65556:PQZ65575 PZU65556:QAV65575 QJQ65556:QKR65575 QTM65556:QUN65575 RDI65556:REJ65575 RNE65556:ROF65575 RXA65556:RYB65575 SGW65556:SHX65575 SQS65556:SRT65575 TAO65556:TBP65575 TKK65556:TLL65575 TUG65556:TVH65575 UEC65556:UFD65575 UNY65556:UOZ65575 UXU65556:UYV65575 VHQ65556:VIR65575 VRM65556:VSN65575 WBI65556:WCJ65575 WLE65556:WMF65575 WVA65556:WWB65575 IO131092:JP131111 SK131092:TL131111 ACG131092:ADH131111 AMC131092:AND131111 AVY131092:AWZ131111 BFU131092:BGV131111 BPQ131092:BQR131111 BZM131092:CAN131111 CJI131092:CKJ131111 CTE131092:CUF131111 DDA131092:DEB131111 DMW131092:DNX131111 DWS131092:DXT131111 EGO131092:EHP131111 EQK131092:ERL131111 FAG131092:FBH131111 FKC131092:FLD131111 FTY131092:FUZ131111 GDU131092:GEV131111 GNQ131092:GOR131111 GXM131092:GYN131111 HHI131092:HIJ131111 HRE131092:HSF131111 IBA131092:ICB131111 IKW131092:ILX131111 IUS131092:IVT131111 JEO131092:JFP131111 JOK131092:JPL131111 JYG131092:JZH131111 KIC131092:KJD131111 KRY131092:KSZ131111 LBU131092:LCV131111 LLQ131092:LMR131111 LVM131092:LWN131111 MFI131092:MGJ131111 MPE131092:MQF131111 MZA131092:NAB131111 NIW131092:NJX131111 NSS131092:NTT131111 OCO131092:ODP131111 OMK131092:ONL131111 OWG131092:OXH131111 PGC131092:PHD131111 PPY131092:PQZ131111 PZU131092:QAV131111 QJQ131092:QKR131111 QTM131092:QUN131111 RDI131092:REJ131111 RNE131092:ROF131111 RXA131092:RYB131111 SGW131092:SHX131111 SQS131092:SRT131111 TAO131092:TBP131111 TKK131092:TLL131111 TUG131092:TVH131111 UEC131092:UFD131111 UNY131092:UOZ131111 UXU131092:UYV131111 VHQ131092:VIR131111 VRM131092:VSN131111 WBI131092:WCJ131111 WLE131092:WMF131111 WVA131092:WWB131111 IO196628:JP196647 SK196628:TL196647 ACG196628:ADH196647 AMC196628:AND196647 AVY196628:AWZ196647 BFU196628:BGV196647 BPQ196628:BQR196647 BZM196628:CAN196647 CJI196628:CKJ196647 CTE196628:CUF196647 DDA196628:DEB196647 DMW196628:DNX196647 DWS196628:DXT196647 EGO196628:EHP196647 EQK196628:ERL196647 FAG196628:FBH196647 FKC196628:FLD196647 FTY196628:FUZ196647 GDU196628:GEV196647 GNQ196628:GOR196647 GXM196628:GYN196647 HHI196628:HIJ196647 HRE196628:HSF196647 IBA196628:ICB196647 IKW196628:ILX196647 IUS196628:IVT196647 JEO196628:JFP196647 JOK196628:JPL196647 JYG196628:JZH196647 KIC196628:KJD196647 KRY196628:KSZ196647 LBU196628:LCV196647 LLQ196628:LMR196647 LVM196628:LWN196647 MFI196628:MGJ196647 MPE196628:MQF196647 MZA196628:NAB196647 NIW196628:NJX196647 NSS196628:NTT196647 OCO196628:ODP196647 OMK196628:ONL196647 OWG196628:OXH196647 PGC196628:PHD196647 PPY196628:PQZ196647 PZU196628:QAV196647 QJQ196628:QKR196647 QTM196628:QUN196647 RDI196628:REJ196647 RNE196628:ROF196647 RXA196628:RYB196647 SGW196628:SHX196647 SQS196628:SRT196647 TAO196628:TBP196647 TKK196628:TLL196647 TUG196628:TVH196647 UEC196628:UFD196647 UNY196628:UOZ196647 UXU196628:UYV196647 VHQ196628:VIR196647 VRM196628:VSN196647 WBI196628:WCJ196647 WLE196628:WMF196647 WVA196628:WWB196647 IO262164:JP262183 SK262164:TL262183 ACG262164:ADH262183 AMC262164:AND262183 AVY262164:AWZ262183 BFU262164:BGV262183 BPQ262164:BQR262183 BZM262164:CAN262183 CJI262164:CKJ262183 CTE262164:CUF262183 DDA262164:DEB262183 DMW262164:DNX262183 DWS262164:DXT262183 EGO262164:EHP262183 EQK262164:ERL262183 FAG262164:FBH262183 FKC262164:FLD262183 FTY262164:FUZ262183 GDU262164:GEV262183 GNQ262164:GOR262183 GXM262164:GYN262183 HHI262164:HIJ262183 HRE262164:HSF262183 IBA262164:ICB262183 IKW262164:ILX262183 IUS262164:IVT262183 JEO262164:JFP262183 JOK262164:JPL262183 JYG262164:JZH262183 KIC262164:KJD262183 KRY262164:KSZ262183 LBU262164:LCV262183 LLQ262164:LMR262183 LVM262164:LWN262183 MFI262164:MGJ262183 MPE262164:MQF262183 MZA262164:NAB262183 NIW262164:NJX262183 NSS262164:NTT262183 OCO262164:ODP262183 OMK262164:ONL262183 OWG262164:OXH262183 PGC262164:PHD262183 PPY262164:PQZ262183 PZU262164:QAV262183 QJQ262164:QKR262183 QTM262164:QUN262183 RDI262164:REJ262183 RNE262164:ROF262183 RXA262164:RYB262183 SGW262164:SHX262183 SQS262164:SRT262183 TAO262164:TBP262183 TKK262164:TLL262183 TUG262164:TVH262183 UEC262164:UFD262183 UNY262164:UOZ262183 UXU262164:UYV262183 VHQ262164:VIR262183 VRM262164:VSN262183 WBI262164:WCJ262183 WLE262164:WMF262183 WVA262164:WWB262183 IO327700:JP327719 SK327700:TL327719 ACG327700:ADH327719 AMC327700:AND327719 AVY327700:AWZ327719 BFU327700:BGV327719 BPQ327700:BQR327719 BZM327700:CAN327719 CJI327700:CKJ327719 CTE327700:CUF327719 DDA327700:DEB327719 DMW327700:DNX327719 DWS327700:DXT327719 EGO327700:EHP327719 EQK327700:ERL327719 FAG327700:FBH327719 FKC327700:FLD327719 FTY327700:FUZ327719 GDU327700:GEV327719 GNQ327700:GOR327719 GXM327700:GYN327719 HHI327700:HIJ327719 HRE327700:HSF327719 IBA327700:ICB327719 IKW327700:ILX327719 IUS327700:IVT327719 JEO327700:JFP327719 JOK327700:JPL327719 JYG327700:JZH327719 KIC327700:KJD327719 KRY327700:KSZ327719 LBU327700:LCV327719 LLQ327700:LMR327719 LVM327700:LWN327719 MFI327700:MGJ327719 MPE327700:MQF327719 MZA327700:NAB327719 NIW327700:NJX327719 NSS327700:NTT327719 OCO327700:ODP327719 OMK327700:ONL327719 OWG327700:OXH327719 PGC327700:PHD327719 PPY327700:PQZ327719 PZU327700:QAV327719 QJQ327700:QKR327719 QTM327700:QUN327719 RDI327700:REJ327719 RNE327700:ROF327719 RXA327700:RYB327719 SGW327700:SHX327719 SQS327700:SRT327719 TAO327700:TBP327719 TKK327700:TLL327719 TUG327700:TVH327719 UEC327700:UFD327719 UNY327700:UOZ327719 UXU327700:UYV327719 VHQ327700:VIR327719 VRM327700:VSN327719 WBI327700:WCJ327719 WLE327700:WMF327719 WVA327700:WWB327719 IO393236:JP393255 SK393236:TL393255 ACG393236:ADH393255 AMC393236:AND393255 AVY393236:AWZ393255 BFU393236:BGV393255 BPQ393236:BQR393255 BZM393236:CAN393255 CJI393236:CKJ393255 CTE393236:CUF393255 DDA393236:DEB393255 DMW393236:DNX393255 DWS393236:DXT393255 EGO393236:EHP393255 EQK393236:ERL393255 FAG393236:FBH393255 FKC393236:FLD393255 FTY393236:FUZ393255 GDU393236:GEV393255 GNQ393236:GOR393255 GXM393236:GYN393255 HHI393236:HIJ393255 HRE393236:HSF393255 IBA393236:ICB393255 IKW393236:ILX393255 IUS393236:IVT393255 JEO393236:JFP393255 JOK393236:JPL393255 JYG393236:JZH393255 KIC393236:KJD393255 KRY393236:KSZ393255 LBU393236:LCV393255 LLQ393236:LMR393255 LVM393236:LWN393255 MFI393236:MGJ393255 MPE393236:MQF393255 MZA393236:NAB393255 NIW393236:NJX393255 NSS393236:NTT393255 OCO393236:ODP393255 OMK393236:ONL393255 OWG393236:OXH393255 PGC393236:PHD393255 PPY393236:PQZ393255 PZU393236:QAV393255 QJQ393236:QKR393255 QTM393236:QUN393255 RDI393236:REJ393255 RNE393236:ROF393255 RXA393236:RYB393255 SGW393236:SHX393255 SQS393236:SRT393255 TAO393236:TBP393255 TKK393236:TLL393255 TUG393236:TVH393255 UEC393236:UFD393255 UNY393236:UOZ393255 UXU393236:UYV393255 VHQ393236:VIR393255 VRM393236:VSN393255 WBI393236:WCJ393255 WLE393236:WMF393255 WVA393236:WWB393255 IO458772:JP458791 SK458772:TL458791 ACG458772:ADH458791 AMC458772:AND458791 AVY458772:AWZ458791 BFU458772:BGV458791 BPQ458772:BQR458791 BZM458772:CAN458791 CJI458772:CKJ458791 CTE458772:CUF458791 DDA458772:DEB458791 DMW458772:DNX458791 DWS458772:DXT458791 EGO458772:EHP458791 EQK458772:ERL458791 FAG458772:FBH458791 FKC458772:FLD458791 FTY458772:FUZ458791 GDU458772:GEV458791 GNQ458772:GOR458791 GXM458772:GYN458791 HHI458772:HIJ458791 HRE458772:HSF458791 IBA458772:ICB458791 IKW458772:ILX458791 IUS458772:IVT458791 JEO458772:JFP458791 JOK458772:JPL458791 JYG458772:JZH458791 KIC458772:KJD458791 KRY458772:KSZ458791 LBU458772:LCV458791 LLQ458772:LMR458791 LVM458772:LWN458791 MFI458772:MGJ458791 MPE458772:MQF458791 MZA458772:NAB458791 NIW458772:NJX458791 NSS458772:NTT458791 OCO458772:ODP458791 OMK458772:ONL458791 OWG458772:OXH458791 PGC458772:PHD458791 PPY458772:PQZ458791 PZU458772:QAV458791 QJQ458772:QKR458791 QTM458772:QUN458791 RDI458772:REJ458791 RNE458772:ROF458791 RXA458772:RYB458791 SGW458772:SHX458791 SQS458772:SRT458791 TAO458772:TBP458791 TKK458772:TLL458791 TUG458772:TVH458791 UEC458772:UFD458791 UNY458772:UOZ458791 UXU458772:UYV458791 VHQ458772:VIR458791 VRM458772:VSN458791 WBI458772:WCJ458791 WLE458772:WMF458791 WVA458772:WWB458791 IO524308:JP524327 SK524308:TL524327 ACG524308:ADH524327 AMC524308:AND524327 AVY524308:AWZ524327 BFU524308:BGV524327 BPQ524308:BQR524327 BZM524308:CAN524327 CJI524308:CKJ524327 CTE524308:CUF524327 DDA524308:DEB524327 DMW524308:DNX524327 DWS524308:DXT524327 EGO524308:EHP524327 EQK524308:ERL524327 FAG524308:FBH524327 FKC524308:FLD524327 FTY524308:FUZ524327 GDU524308:GEV524327 GNQ524308:GOR524327 GXM524308:GYN524327 HHI524308:HIJ524327 HRE524308:HSF524327 IBA524308:ICB524327 IKW524308:ILX524327 IUS524308:IVT524327 JEO524308:JFP524327 JOK524308:JPL524327 JYG524308:JZH524327 KIC524308:KJD524327 KRY524308:KSZ524327 LBU524308:LCV524327 LLQ524308:LMR524327 LVM524308:LWN524327 MFI524308:MGJ524327 MPE524308:MQF524327 MZA524308:NAB524327 NIW524308:NJX524327 NSS524308:NTT524327 OCO524308:ODP524327 OMK524308:ONL524327 OWG524308:OXH524327 PGC524308:PHD524327 PPY524308:PQZ524327 PZU524308:QAV524327 QJQ524308:QKR524327 QTM524308:QUN524327 RDI524308:REJ524327 RNE524308:ROF524327 RXA524308:RYB524327 SGW524308:SHX524327 SQS524308:SRT524327 TAO524308:TBP524327 TKK524308:TLL524327 TUG524308:TVH524327 UEC524308:UFD524327 UNY524308:UOZ524327 UXU524308:UYV524327 VHQ524308:VIR524327 VRM524308:VSN524327 WBI524308:WCJ524327 WLE524308:WMF524327 WVA524308:WWB524327 IO589844:JP589863 SK589844:TL589863 ACG589844:ADH589863 AMC589844:AND589863 AVY589844:AWZ589863 BFU589844:BGV589863 BPQ589844:BQR589863 BZM589844:CAN589863 CJI589844:CKJ589863 CTE589844:CUF589863 DDA589844:DEB589863 DMW589844:DNX589863 DWS589844:DXT589863 EGO589844:EHP589863 EQK589844:ERL589863 FAG589844:FBH589863 FKC589844:FLD589863 FTY589844:FUZ589863 GDU589844:GEV589863 GNQ589844:GOR589863 GXM589844:GYN589863 HHI589844:HIJ589863 HRE589844:HSF589863 IBA589844:ICB589863 IKW589844:ILX589863 IUS589844:IVT589863 JEO589844:JFP589863 JOK589844:JPL589863 JYG589844:JZH589863 KIC589844:KJD589863 KRY589844:KSZ589863 LBU589844:LCV589863 LLQ589844:LMR589863 LVM589844:LWN589863 MFI589844:MGJ589863 MPE589844:MQF589863 MZA589844:NAB589863 NIW589844:NJX589863 NSS589844:NTT589863 OCO589844:ODP589863 OMK589844:ONL589863 OWG589844:OXH589863 PGC589844:PHD589863 PPY589844:PQZ589863 PZU589844:QAV589863 QJQ589844:QKR589863 QTM589844:QUN589863 RDI589844:REJ589863 RNE589844:ROF589863 RXA589844:RYB589863 SGW589844:SHX589863 SQS589844:SRT589863 TAO589844:TBP589863 TKK589844:TLL589863 TUG589844:TVH589863 UEC589844:UFD589863 UNY589844:UOZ589863 UXU589844:UYV589863 VHQ589844:VIR589863 VRM589844:VSN589863 WBI589844:WCJ589863 WLE589844:WMF589863 WVA589844:WWB589863 IO655380:JP655399 SK655380:TL655399 ACG655380:ADH655399 AMC655380:AND655399 AVY655380:AWZ655399 BFU655380:BGV655399 BPQ655380:BQR655399 BZM655380:CAN655399 CJI655380:CKJ655399 CTE655380:CUF655399 DDA655380:DEB655399 DMW655380:DNX655399 DWS655380:DXT655399 EGO655380:EHP655399 EQK655380:ERL655399 FAG655380:FBH655399 FKC655380:FLD655399 FTY655380:FUZ655399 GDU655380:GEV655399 GNQ655380:GOR655399 GXM655380:GYN655399 HHI655380:HIJ655399 HRE655380:HSF655399 IBA655380:ICB655399 IKW655380:ILX655399 IUS655380:IVT655399 JEO655380:JFP655399 JOK655380:JPL655399 JYG655380:JZH655399 KIC655380:KJD655399 KRY655380:KSZ655399 LBU655380:LCV655399 LLQ655380:LMR655399 LVM655380:LWN655399 MFI655380:MGJ655399 MPE655380:MQF655399 MZA655380:NAB655399 NIW655380:NJX655399 NSS655380:NTT655399 OCO655380:ODP655399 OMK655380:ONL655399 OWG655380:OXH655399 PGC655380:PHD655399 PPY655380:PQZ655399 PZU655380:QAV655399 QJQ655380:QKR655399 QTM655380:QUN655399 RDI655380:REJ655399 RNE655380:ROF655399 RXA655380:RYB655399 SGW655380:SHX655399 SQS655380:SRT655399 TAO655380:TBP655399 TKK655380:TLL655399 TUG655380:TVH655399 UEC655380:UFD655399 UNY655380:UOZ655399 UXU655380:UYV655399 VHQ655380:VIR655399 VRM655380:VSN655399 WBI655380:WCJ655399 WLE655380:WMF655399 WVA655380:WWB655399 IO720916:JP720935 SK720916:TL720935 ACG720916:ADH720935 AMC720916:AND720935 AVY720916:AWZ720935 BFU720916:BGV720935 BPQ720916:BQR720935 BZM720916:CAN720935 CJI720916:CKJ720935 CTE720916:CUF720935 DDA720916:DEB720935 DMW720916:DNX720935 DWS720916:DXT720935 EGO720916:EHP720935 EQK720916:ERL720935 FAG720916:FBH720935 FKC720916:FLD720935 FTY720916:FUZ720935 GDU720916:GEV720935 GNQ720916:GOR720935 GXM720916:GYN720935 HHI720916:HIJ720935 HRE720916:HSF720935 IBA720916:ICB720935 IKW720916:ILX720935 IUS720916:IVT720935 JEO720916:JFP720935 JOK720916:JPL720935 JYG720916:JZH720935 KIC720916:KJD720935 KRY720916:KSZ720935 LBU720916:LCV720935 LLQ720916:LMR720935 LVM720916:LWN720935 MFI720916:MGJ720935 MPE720916:MQF720935 MZA720916:NAB720935 NIW720916:NJX720935 NSS720916:NTT720935 OCO720916:ODP720935 OMK720916:ONL720935 OWG720916:OXH720935 PGC720916:PHD720935 PPY720916:PQZ720935 PZU720916:QAV720935 QJQ720916:QKR720935 QTM720916:QUN720935 RDI720916:REJ720935 RNE720916:ROF720935 RXA720916:RYB720935 SGW720916:SHX720935 SQS720916:SRT720935 TAO720916:TBP720935 TKK720916:TLL720935 TUG720916:TVH720935 UEC720916:UFD720935 UNY720916:UOZ720935 UXU720916:UYV720935 VHQ720916:VIR720935 VRM720916:VSN720935 WBI720916:WCJ720935 WLE720916:WMF720935 WVA720916:WWB720935 IO786452:JP786471 SK786452:TL786471 ACG786452:ADH786471 AMC786452:AND786471 AVY786452:AWZ786471 BFU786452:BGV786471 BPQ786452:BQR786471 BZM786452:CAN786471 CJI786452:CKJ786471 CTE786452:CUF786471 DDA786452:DEB786471 DMW786452:DNX786471 DWS786452:DXT786471 EGO786452:EHP786471 EQK786452:ERL786471 FAG786452:FBH786471 FKC786452:FLD786471 FTY786452:FUZ786471 GDU786452:GEV786471 GNQ786452:GOR786471 GXM786452:GYN786471 HHI786452:HIJ786471 HRE786452:HSF786471 IBA786452:ICB786471 IKW786452:ILX786471 IUS786452:IVT786471 JEO786452:JFP786471 JOK786452:JPL786471 JYG786452:JZH786471 KIC786452:KJD786471 KRY786452:KSZ786471 LBU786452:LCV786471 LLQ786452:LMR786471 LVM786452:LWN786471 MFI786452:MGJ786471 MPE786452:MQF786471 MZA786452:NAB786471 NIW786452:NJX786471 NSS786452:NTT786471 OCO786452:ODP786471 OMK786452:ONL786471 OWG786452:OXH786471 PGC786452:PHD786471 PPY786452:PQZ786471 PZU786452:QAV786471 QJQ786452:QKR786471 QTM786452:QUN786471 RDI786452:REJ786471 RNE786452:ROF786471 RXA786452:RYB786471 SGW786452:SHX786471 SQS786452:SRT786471 TAO786452:TBP786471 TKK786452:TLL786471 TUG786452:TVH786471 UEC786452:UFD786471 UNY786452:UOZ786471 UXU786452:UYV786471 VHQ786452:VIR786471 VRM786452:VSN786471 WBI786452:WCJ786471 WLE786452:WMF786471 WVA786452:WWB786471 IO851988:JP852007 SK851988:TL852007 ACG851988:ADH852007 AMC851988:AND852007 AVY851988:AWZ852007 BFU851988:BGV852007 BPQ851988:BQR852007 BZM851988:CAN852007 CJI851988:CKJ852007 CTE851988:CUF852007 DDA851988:DEB852007 DMW851988:DNX852007 DWS851988:DXT852007 EGO851988:EHP852007 EQK851988:ERL852007 FAG851988:FBH852007 FKC851988:FLD852007 FTY851988:FUZ852007 GDU851988:GEV852007 GNQ851988:GOR852007 GXM851988:GYN852007 HHI851988:HIJ852007 HRE851988:HSF852007 IBA851988:ICB852007 IKW851988:ILX852007 IUS851988:IVT852007 JEO851988:JFP852007 JOK851988:JPL852007 JYG851988:JZH852007 KIC851988:KJD852007 KRY851988:KSZ852007 LBU851988:LCV852007 LLQ851988:LMR852007 LVM851988:LWN852007 MFI851988:MGJ852007 MPE851988:MQF852007 MZA851988:NAB852007 NIW851988:NJX852007 NSS851988:NTT852007 OCO851988:ODP852007 OMK851988:ONL852007 OWG851988:OXH852007 PGC851988:PHD852007 PPY851988:PQZ852007 PZU851988:QAV852007 QJQ851988:QKR852007 QTM851988:QUN852007 RDI851988:REJ852007 RNE851988:ROF852007 RXA851988:RYB852007 SGW851988:SHX852007 SQS851988:SRT852007 TAO851988:TBP852007 TKK851988:TLL852007 TUG851988:TVH852007 UEC851988:UFD852007 UNY851988:UOZ852007 UXU851988:UYV852007 VHQ851988:VIR852007 VRM851988:VSN852007 WBI851988:WCJ852007 WLE851988:WMF852007 WVA851988:WWB852007 IO917524:JP917543 SK917524:TL917543 ACG917524:ADH917543 AMC917524:AND917543 AVY917524:AWZ917543 BFU917524:BGV917543 BPQ917524:BQR917543 BZM917524:CAN917543 CJI917524:CKJ917543 CTE917524:CUF917543 DDA917524:DEB917543 DMW917524:DNX917543 DWS917524:DXT917543 EGO917524:EHP917543 EQK917524:ERL917543 FAG917524:FBH917543 FKC917524:FLD917543 FTY917524:FUZ917543 GDU917524:GEV917543 GNQ917524:GOR917543 GXM917524:GYN917543 HHI917524:HIJ917543 HRE917524:HSF917543 IBA917524:ICB917543 IKW917524:ILX917543 IUS917524:IVT917543 JEO917524:JFP917543 JOK917524:JPL917543 JYG917524:JZH917543 KIC917524:KJD917543 KRY917524:KSZ917543 LBU917524:LCV917543 LLQ917524:LMR917543 LVM917524:LWN917543 MFI917524:MGJ917543 MPE917524:MQF917543 MZA917524:NAB917543 NIW917524:NJX917543 NSS917524:NTT917543 OCO917524:ODP917543 OMK917524:ONL917543 OWG917524:OXH917543 PGC917524:PHD917543 PPY917524:PQZ917543 PZU917524:QAV917543 QJQ917524:QKR917543 QTM917524:QUN917543 RDI917524:REJ917543 RNE917524:ROF917543 RXA917524:RYB917543 SGW917524:SHX917543 SQS917524:SRT917543 TAO917524:TBP917543 TKK917524:TLL917543 TUG917524:TVH917543 UEC917524:UFD917543 UNY917524:UOZ917543 UXU917524:UYV917543 VHQ917524:VIR917543 VRM917524:VSN917543 WBI917524:WCJ917543 WLE917524:WMF917543 WVA917524:WWB917543 IO983060:JP983079 SK983060:TL983079 ACG983060:ADH983079 AMC983060:AND983079 AVY983060:AWZ983079 BFU983060:BGV983079 BPQ983060:BQR983079 BZM983060:CAN983079 CJI983060:CKJ983079 CTE983060:CUF983079 DDA983060:DEB983079 DMW983060:DNX983079 DWS983060:DXT983079 EGO983060:EHP983079 EQK983060:ERL983079 FAG983060:FBH983079 FKC983060:FLD983079 FTY983060:FUZ983079 GDU983060:GEV983079 GNQ983060:GOR983079 GXM983060:GYN983079 HHI983060:HIJ983079 HRE983060:HSF983079 IBA983060:ICB983079 IKW983060:ILX983079 IUS983060:IVT983079 JEO983060:JFP983079 JOK983060:JPL983079 JYG983060:JZH983079 KIC983060:KJD983079 KRY983060:KSZ983079 LBU983060:LCV983079 LLQ983060:LMR983079 LVM983060:LWN983079 MFI983060:MGJ983079 MPE983060:MQF983079 MZA983060:NAB983079 NIW983060:NJX983079 NSS983060:NTT983079 OCO983060:ODP983079 OMK983060:ONL983079 OWG983060:OXH983079 PGC983060:PHD983079 PPY983060:PQZ983079 PZU983060:QAV983079 QJQ983060:QKR983079 QTM983060:QUN983079 RDI983060:REJ983079 RNE983060:ROF983079 RXA983060:RYB983079 SGW983060:SHX983079 SQS983060:SRT983079 TAO983060:TBP983079 TKK983060:TLL983079 TUG983060:TVH983079 UEC983060:UFD983079 UNY983060:UOZ983079 UXU983060:UYV983079 VHQ983060:VIR983079 WLE983060:WMF983079 K983061:AB983080 SK8:TL62 ACG8:ADH62 AMC8:AND62 AVY8:AWZ62 BFU8:BGV62 BPQ8:BQR62 BZM8:CAN62 CJI8:CKJ62 CTE8:CUF62 DDA8:DEB62 DMW8:DNX62 DWS8:DXT62 EGO8:EHP62 EQK8:ERL62 FAG8:FBH62 FKC8:FLD62 FTY8:FUZ62 GDU8:GEV62 GNQ8:GOR62 GXM8:GYN62 HHI8:HIJ62 HRE8:HSF62 IBA8:ICB62 IKW8:ILX62 IUS8:IVT62 JEO8:JFP62 JOK8:JPL62 JYG8:JZH62 KIC8:KJD62 KRY8:KSZ62 LBU8:LCV62 LLQ8:LMR62 LVM8:LWN62 MFI8:MGJ62 MPE8:MQF62 MZA8:NAB62 NIW8:NJX62 NSS8:NTT62 OCO8:ODP62 OMK8:ONL62 OWG8:OXH62 PGC8:PHD62 PPY8:PQZ62 PZU8:QAV62 QJQ8:QKR62 QTM8:QUN62 RDI8:REJ62 RNE8:ROF62 RXA8:RYB62 SGW8:SHX62 SQS8:SRT62 TAO8:TBP62 TKK8:TLL62 TUG8:TVH62 UEC8:UFD62 UNY8:UOZ62 UXU8:UYV62 VHQ8:VIR62 VRM8:VSN62 WBI8:WCJ62 WLE8:WMF62 WVA8:WWB62 IO8:JP62 K65557:AB65576 K131093:AB131112 K196629:AB196648 K262165:AB262184 K327701:AB327720 K393237:AB393256 K458773:AB458792 K524309:AB524328 K589845:AB589864 K655381:AB655400 K720917:AB720936 K786453:AB786472 K851989:AB852008 K917525:AB917544 AC58:AC62">
      <formula1>IF(#REF!="×","")</formula1>
    </dataValidation>
    <dataValidation type="list" allowBlank="1" showInputMessage="1" showErrorMessage="1" sqref="WUW983060:WUW983079 I65557:I65576 IK65556:IK65575 SG65556:SG65575 ACC65556:ACC65575 ALY65556:ALY65575 AVU65556:AVU65575 BFQ65556:BFQ65575 BPM65556:BPM65575 BZI65556:BZI65575 CJE65556:CJE65575 CTA65556:CTA65575 DCW65556:DCW65575 DMS65556:DMS65575 DWO65556:DWO65575 EGK65556:EGK65575 EQG65556:EQG65575 FAC65556:FAC65575 FJY65556:FJY65575 FTU65556:FTU65575 GDQ65556:GDQ65575 GNM65556:GNM65575 GXI65556:GXI65575 HHE65556:HHE65575 HRA65556:HRA65575 IAW65556:IAW65575 IKS65556:IKS65575 IUO65556:IUO65575 JEK65556:JEK65575 JOG65556:JOG65575 JYC65556:JYC65575 KHY65556:KHY65575 KRU65556:KRU65575 LBQ65556:LBQ65575 LLM65556:LLM65575 LVI65556:LVI65575 MFE65556:MFE65575 MPA65556:MPA65575 MYW65556:MYW65575 NIS65556:NIS65575 NSO65556:NSO65575 OCK65556:OCK65575 OMG65556:OMG65575 OWC65556:OWC65575 PFY65556:PFY65575 PPU65556:PPU65575 PZQ65556:PZQ65575 QJM65556:QJM65575 QTI65556:QTI65575 RDE65556:RDE65575 RNA65556:RNA65575 RWW65556:RWW65575 SGS65556:SGS65575 SQO65556:SQO65575 TAK65556:TAK65575 TKG65556:TKG65575 TUC65556:TUC65575 UDY65556:UDY65575 UNU65556:UNU65575 UXQ65556:UXQ65575 VHM65556:VHM65575 VRI65556:VRI65575 WBE65556:WBE65575 WLA65556:WLA65575 WUW65556:WUW65575 I131093:I131112 IK131092:IK131111 SG131092:SG131111 ACC131092:ACC131111 ALY131092:ALY131111 AVU131092:AVU131111 BFQ131092:BFQ131111 BPM131092:BPM131111 BZI131092:BZI131111 CJE131092:CJE131111 CTA131092:CTA131111 DCW131092:DCW131111 DMS131092:DMS131111 DWO131092:DWO131111 EGK131092:EGK131111 EQG131092:EQG131111 FAC131092:FAC131111 FJY131092:FJY131111 FTU131092:FTU131111 GDQ131092:GDQ131111 GNM131092:GNM131111 GXI131092:GXI131111 HHE131092:HHE131111 HRA131092:HRA131111 IAW131092:IAW131111 IKS131092:IKS131111 IUO131092:IUO131111 JEK131092:JEK131111 JOG131092:JOG131111 JYC131092:JYC131111 KHY131092:KHY131111 KRU131092:KRU131111 LBQ131092:LBQ131111 LLM131092:LLM131111 LVI131092:LVI131111 MFE131092:MFE131111 MPA131092:MPA131111 MYW131092:MYW131111 NIS131092:NIS131111 NSO131092:NSO131111 OCK131092:OCK131111 OMG131092:OMG131111 OWC131092:OWC131111 PFY131092:PFY131111 PPU131092:PPU131111 PZQ131092:PZQ131111 QJM131092:QJM131111 QTI131092:QTI131111 RDE131092:RDE131111 RNA131092:RNA131111 RWW131092:RWW131111 SGS131092:SGS131111 SQO131092:SQO131111 TAK131092:TAK131111 TKG131092:TKG131111 TUC131092:TUC131111 UDY131092:UDY131111 UNU131092:UNU131111 UXQ131092:UXQ131111 VHM131092:VHM131111 VRI131092:VRI131111 WBE131092:WBE131111 WLA131092:WLA131111 WUW131092:WUW131111 I196629:I196648 IK196628:IK196647 SG196628:SG196647 ACC196628:ACC196647 ALY196628:ALY196647 AVU196628:AVU196647 BFQ196628:BFQ196647 BPM196628:BPM196647 BZI196628:BZI196647 CJE196628:CJE196647 CTA196628:CTA196647 DCW196628:DCW196647 DMS196628:DMS196647 DWO196628:DWO196647 EGK196628:EGK196647 EQG196628:EQG196647 FAC196628:FAC196647 FJY196628:FJY196647 FTU196628:FTU196647 GDQ196628:GDQ196647 GNM196628:GNM196647 GXI196628:GXI196647 HHE196628:HHE196647 HRA196628:HRA196647 IAW196628:IAW196647 IKS196628:IKS196647 IUO196628:IUO196647 JEK196628:JEK196647 JOG196628:JOG196647 JYC196628:JYC196647 KHY196628:KHY196647 KRU196628:KRU196647 LBQ196628:LBQ196647 LLM196628:LLM196647 LVI196628:LVI196647 MFE196628:MFE196647 MPA196628:MPA196647 MYW196628:MYW196647 NIS196628:NIS196647 NSO196628:NSO196647 OCK196628:OCK196647 OMG196628:OMG196647 OWC196628:OWC196647 PFY196628:PFY196647 PPU196628:PPU196647 PZQ196628:PZQ196647 QJM196628:QJM196647 QTI196628:QTI196647 RDE196628:RDE196647 RNA196628:RNA196647 RWW196628:RWW196647 SGS196628:SGS196647 SQO196628:SQO196647 TAK196628:TAK196647 TKG196628:TKG196647 TUC196628:TUC196647 UDY196628:UDY196647 UNU196628:UNU196647 UXQ196628:UXQ196647 VHM196628:VHM196647 VRI196628:VRI196647 WBE196628:WBE196647 WLA196628:WLA196647 WUW196628:WUW196647 I262165:I262184 IK262164:IK262183 SG262164:SG262183 ACC262164:ACC262183 ALY262164:ALY262183 AVU262164:AVU262183 BFQ262164:BFQ262183 BPM262164:BPM262183 BZI262164:BZI262183 CJE262164:CJE262183 CTA262164:CTA262183 DCW262164:DCW262183 DMS262164:DMS262183 DWO262164:DWO262183 EGK262164:EGK262183 EQG262164:EQG262183 FAC262164:FAC262183 FJY262164:FJY262183 FTU262164:FTU262183 GDQ262164:GDQ262183 GNM262164:GNM262183 GXI262164:GXI262183 HHE262164:HHE262183 HRA262164:HRA262183 IAW262164:IAW262183 IKS262164:IKS262183 IUO262164:IUO262183 JEK262164:JEK262183 JOG262164:JOG262183 JYC262164:JYC262183 KHY262164:KHY262183 KRU262164:KRU262183 LBQ262164:LBQ262183 LLM262164:LLM262183 LVI262164:LVI262183 MFE262164:MFE262183 MPA262164:MPA262183 MYW262164:MYW262183 NIS262164:NIS262183 NSO262164:NSO262183 OCK262164:OCK262183 OMG262164:OMG262183 OWC262164:OWC262183 PFY262164:PFY262183 PPU262164:PPU262183 PZQ262164:PZQ262183 QJM262164:QJM262183 QTI262164:QTI262183 RDE262164:RDE262183 RNA262164:RNA262183 RWW262164:RWW262183 SGS262164:SGS262183 SQO262164:SQO262183 TAK262164:TAK262183 TKG262164:TKG262183 TUC262164:TUC262183 UDY262164:UDY262183 UNU262164:UNU262183 UXQ262164:UXQ262183 VHM262164:VHM262183 VRI262164:VRI262183 WBE262164:WBE262183 WLA262164:WLA262183 WUW262164:WUW262183 I327701:I327720 IK327700:IK327719 SG327700:SG327719 ACC327700:ACC327719 ALY327700:ALY327719 AVU327700:AVU327719 BFQ327700:BFQ327719 BPM327700:BPM327719 BZI327700:BZI327719 CJE327700:CJE327719 CTA327700:CTA327719 DCW327700:DCW327719 DMS327700:DMS327719 DWO327700:DWO327719 EGK327700:EGK327719 EQG327700:EQG327719 FAC327700:FAC327719 FJY327700:FJY327719 FTU327700:FTU327719 GDQ327700:GDQ327719 GNM327700:GNM327719 GXI327700:GXI327719 HHE327700:HHE327719 HRA327700:HRA327719 IAW327700:IAW327719 IKS327700:IKS327719 IUO327700:IUO327719 JEK327700:JEK327719 JOG327700:JOG327719 JYC327700:JYC327719 KHY327700:KHY327719 KRU327700:KRU327719 LBQ327700:LBQ327719 LLM327700:LLM327719 LVI327700:LVI327719 MFE327700:MFE327719 MPA327700:MPA327719 MYW327700:MYW327719 NIS327700:NIS327719 NSO327700:NSO327719 OCK327700:OCK327719 OMG327700:OMG327719 OWC327700:OWC327719 PFY327700:PFY327719 PPU327700:PPU327719 PZQ327700:PZQ327719 QJM327700:QJM327719 QTI327700:QTI327719 RDE327700:RDE327719 RNA327700:RNA327719 RWW327700:RWW327719 SGS327700:SGS327719 SQO327700:SQO327719 TAK327700:TAK327719 TKG327700:TKG327719 TUC327700:TUC327719 UDY327700:UDY327719 UNU327700:UNU327719 UXQ327700:UXQ327719 VHM327700:VHM327719 VRI327700:VRI327719 WBE327700:WBE327719 WLA327700:WLA327719 WUW327700:WUW327719 I393237:I393256 IK393236:IK393255 SG393236:SG393255 ACC393236:ACC393255 ALY393236:ALY393255 AVU393236:AVU393255 BFQ393236:BFQ393255 BPM393236:BPM393255 BZI393236:BZI393255 CJE393236:CJE393255 CTA393236:CTA393255 DCW393236:DCW393255 DMS393236:DMS393255 DWO393236:DWO393255 EGK393236:EGK393255 EQG393236:EQG393255 FAC393236:FAC393255 FJY393236:FJY393255 FTU393236:FTU393255 GDQ393236:GDQ393255 GNM393236:GNM393255 GXI393236:GXI393255 HHE393236:HHE393255 HRA393236:HRA393255 IAW393236:IAW393255 IKS393236:IKS393255 IUO393236:IUO393255 JEK393236:JEK393255 JOG393236:JOG393255 JYC393236:JYC393255 KHY393236:KHY393255 KRU393236:KRU393255 LBQ393236:LBQ393255 LLM393236:LLM393255 LVI393236:LVI393255 MFE393236:MFE393255 MPA393236:MPA393255 MYW393236:MYW393255 NIS393236:NIS393255 NSO393236:NSO393255 OCK393236:OCK393255 OMG393236:OMG393255 OWC393236:OWC393255 PFY393236:PFY393255 PPU393236:PPU393255 PZQ393236:PZQ393255 QJM393236:QJM393255 QTI393236:QTI393255 RDE393236:RDE393255 RNA393236:RNA393255 RWW393236:RWW393255 SGS393236:SGS393255 SQO393236:SQO393255 TAK393236:TAK393255 TKG393236:TKG393255 TUC393236:TUC393255 UDY393236:UDY393255 UNU393236:UNU393255 UXQ393236:UXQ393255 VHM393236:VHM393255 VRI393236:VRI393255 WBE393236:WBE393255 WLA393236:WLA393255 WUW393236:WUW393255 I458773:I458792 IK458772:IK458791 SG458772:SG458791 ACC458772:ACC458791 ALY458772:ALY458791 AVU458772:AVU458791 BFQ458772:BFQ458791 BPM458772:BPM458791 BZI458772:BZI458791 CJE458772:CJE458791 CTA458772:CTA458791 DCW458772:DCW458791 DMS458772:DMS458791 DWO458772:DWO458791 EGK458772:EGK458791 EQG458772:EQG458791 FAC458772:FAC458791 FJY458772:FJY458791 FTU458772:FTU458791 GDQ458772:GDQ458791 GNM458772:GNM458791 GXI458772:GXI458791 HHE458772:HHE458791 HRA458772:HRA458791 IAW458772:IAW458791 IKS458772:IKS458791 IUO458772:IUO458791 JEK458772:JEK458791 JOG458772:JOG458791 JYC458772:JYC458791 KHY458772:KHY458791 KRU458772:KRU458791 LBQ458772:LBQ458791 LLM458772:LLM458791 LVI458772:LVI458791 MFE458772:MFE458791 MPA458772:MPA458791 MYW458772:MYW458791 NIS458772:NIS458791 NSO458772:NSO458791 OCK458772:OCK458791 OMG458772:OMG458791 OWC458772:OWC458791 PFY458772:PFY458791 PPU458772:PPU458791 PZQ458772:PZQ458791 QJM458772:QJM458791 QTI458772:QTI458791 RDE458772:RDE458791 RNA458772:RNA458791 RWW458772:RWW458791 SGS458772:SGS458791 SQO458772:SQO458791 TAK458772:TAK458791 TKG458772:TKG458791 TUC458772:TUC458791 UDY458772:UDY458791 UNU458772:UNU458791 UXQ458772:UXQ458791 VHM458772:VHM458791 VRI458772:VRI458791 WBE458772:WBE458791 WLA458772:WLA458791 WUW458772:WUW458791 I524309:I524328 IK524308:IK524327 SG524308:SG524327 ACC524308:ACC524327 ALY524308:ALY524327 AVU524308:AVU524327 BFQ524308:BFQ524327 BPM524308:BPM524327 BZI524308:BZI524327 CJE524308:CJE524327 CTA524308:CTA524327 DCW524308:DCW524327 DMS524308:DMS524327 DWO524308:DWO524327 EGK524308:EGK524327 EQG524308:EQG524327 FAC524308:FAC524327 FJY524308:FJY524327 FTU524308:FTU524327 GDQ524308:GDQ524327 GNM524308:GNM524327 GXI524308:GXI524327 HHE524308:HHE524327 HRA524308:HRA524327 IAW524308:IAW524327 IKS524308:IKS524327 IUO524308:IUO524327 JEK524308:JEK524327 JOG524308:JOG524327 JYC524308:JYC524327 KHY524308:KHY524327 KRU524308:KRU524327 LBQ524308:LBQ524327 LLM524308:LLM524327 LVI524308:LVI524327 MFE524308:MFE524327 MPA524308:MPA524327 MYW524308:MYW524327 NIS524308:NIS524327 NSO524308:NSO524327 OCK524308:OCK524327 OMG524308:OMG524327 OWC524308:OWC524327 PFY524308:PFY524327 PPU524308:PPU524327 PZQ524308:PZQ524327 QJM524308:QJM524327 QTI524308:QTI524327 RDE524308:RDE524327 RNA524308:RNA524327 RWW524308:RWW524327 SGS524308:SGS524327 SQO524308:SQO524327 TAK524308:TAK524327 TKG524308:TKG524327 TUC524308:TUC524327 UDY524308:UDY524327 UNU524308:UNU524327 UXQ524308:UXQ524327 VHM524308:VHM524327 VRI524308:VRI524327 WBE524308:WBE524327 WLA524308:WLA524327 WUW524308:WUW524327 I589845:I589864 IK589844:IK589863 SG589844:SG589863 ACC589844:ACC589863 ALY589844:ALY589863 AVU589844:AVU589863 BFQ589844:BFQ589863 BPM589844:BPM589863 BZI589844:BZI589863 CJE589844:CJE589863 CTA589844:CTA589863 DCW589844:DCW589863 DMS589844:DMS589863 DWO589844:DWO589863 EGK589844:EGK589863 EQG589844:EQG589863 FAC589844:FAC589863 FJY589844:FJY589863 FTU589844:FTU589863 GDQ589844:GDQ589863 GNM589844:GNM589863 GXI589844:GXI589863 HHE589844:HHE589863 HRA589844:HRA589863 IAW589844:IAW589863 IKS589844:IKS589863 IUO589844:IUO589863 JEK589844:JEK589863 JOG589844:JOG589863 JYC589844:JYC589863 KHY589844:KHY589863 KRU589844:KRU589863 LBQ589844:LBQ589863 LLM589844:LLM589863 LVI589844:LVI589863 MFE589844:MFE589863 MPA589844:MPA589863 MYW589844:MYW589863 NIS589844:NIS589863 NSO589844:NSO589863 OCK589844:OCK589863 OMG589844:OMG589863 OWC589844:OWC589863 PFY589844:PFY589863 PPU589844:PPU589863 PZQ589844:PZQ589863 QJM589844:QJM589863 QTI589844:QTI589863 RDE589844:RDE589863 RNA589844:RNA589863 RWW589844:RWW589863 SGS589844:SGS589863 SQO589844:SQO589863 TAK589844:TAK589863 TKG589844:TKG589863 TUC589844:TUC589863 UDY589844:UDY589863 UNU589844:UNU589863 UXQ589844:UXQ589863 VHM589844:VHM589863 VRI589844:VRI589863 WBE589844:WBE589863 WLA589844:WLA589863 WUW589844:WUW589863 I655381:I655400 IK655380:IK655399 SG655380:SG655399 ACC655380:ACC655399 ALY655380:ALY655399 AVU655380:AVU655399 BFQ655380:BFQ655399 BPM655380:BPM655399 BZI655380:BZI655399 CJE655380:CJE655399 CTA655380:CTA655399 DCW655380:DCW655399 DMS655380:DMS655399 DWO655380:DWO655399 EGK655380:EGK655399 EQG655380:EQG655399 FAC655380:FAC655399 FJY655380:FJY655399 FTU655380:FTU655399 GDQ655380:GDQ655399 GNM655380:GNM655399 GXI655380:GXI655399 HHE655380:HHE655399 HRA655380:HRA655399 IAW655380:IAW655399 IKS655380:IKS655399 IUO655380:IUO655399 JEK655380:JEK655399 JOG655380:JOG655399 JYC655380:JYC655399 KHY655380:KHY655399 KRU655380:KRU655399 LBQ655380:LBQ655399 LLM655380:LLM655399 LVI655380:LVI655399 MFE655380:MFE655399 MPA655380:MPA655399 MYW655380:MYW655399 NIS655380:NIS655399 NSO655380:NSO655399 OCK655380:OCK655399 OMG655380:OMG655399 OWC655380:OWC655399 PFY655380:PFY655399 PPU655380:PPU655399 PZQ655380:PZQ655399 QJM655380:QJM655399 QTI655380:QTI655399 RDE655380:RDE655399 RNA655380:RNA655399 RWW655380:RWW655399 SGS655380:SGS655399 SQO655380:SQO655399 TAK655380:TAK655399 TKG655380:TKG655399 TUC655380:TUC655399 UDY655380:UDY655399 UNU655380:UNU655399 UXQ655380:UXQ655399 VHM655380:VHM655399 VRI655380:VRI655399 WBE655380:WBE655399 WLA655380:WLA655399 WUW655380:WUW655399 I720917:I720936 IK720916:IK720935 SG720916:SG720935 ACC720916:ACC720935 ALY720916:ALY720935 AVU720916:AVU720935 BFQ720916:BFQ720935 BPM720916:BPM720935 BZI720916:BZI720935 CJE720916:CJE720935 CTA720916:CTA720935 DCW720916:DCW720935 DMS720916:DMS720935 DWO720916:DWO720935 EGK720916:EGK720935 EQG720916:EQG720935 FAC720916:FAC720935 FJY720916:FJY720935 FTU720916:FTU720935 GDQ720916:GDQ720935 GNM720916:GNM720935 GXI720916:GXI720935 HHE720916:HHE720935 HRA720916:HRA720935 IAW720916:IAW720935 IKS720916:IKS720935 IUO720916:IUO720935 JEK720916:JEK720935 JOG720916:JOG720935 JYC720916:JYC720935 KHY720916:KHY720935 KRU720916:KRU720935 LBQ720916:LBQ720935 LLM720916:LLM720935 LVI720916:LVI720935 MFE720916:MFE720935 MPA720916:MPA720935 MYW720916:MYW720935 NIS720916:NIS720935 NSO720916:NSO720935 OCK720916:OCK720935 OMG720916:OMG720935 OWC720916:OWC720935 PFY720916:PFY720935 PPU720916:PPU720935 PZQ720916:PZQ720935 QJM720916:QJM720935 QTI720916:QTI720935 RDE720916:RDE720935 RNA720916:RNA720935 RWW720916:RWW720935 SGS720916:SGS720935 SQO720916:SQO720935 TAK720916:TAK720935 TKG720916:TKG720935 TUC720916:TUC720935 UDY720916:UDY720935 UNU720916:UNU720935 UXQ720916:UXQ720935 VHM720916:VHM720935 VRI720916:VRI720935 WBE720916:WBE720935 WLA720916:WLA720935 WUW720916:WUW720935 I786453:I786472 IK786452:IK786471 SG786452:SG786471 ACC786452:ACC786471 ALY786452:ALY786471 AVU786452:AVU786471 BFQ786452:BFQ786471 BPM786452:BPM786471 BZI786452:BZI786471 CJE786452:CJE786471 CTA786452:CTA786471 DCW786452:DCW786471 DMS786452:DMS786471 DWO786452:DWO786471 EGK786452:EGK786471 EQG786452:EQG786471 FAC786452:FAC786471 FJY786452:FJY786471 FTU786452:FTU786471 GDQ786452:GDQ786471 GNM786452:GNM786471 GXI786452:GXI786471 HHE786452:HHE786471 HRA786452:HRA786471 IAW786452:IAW786471 IKS786452:IKS786471 IUO786452:IUO786471 JEK786452:JEK786471 JOG786452:JOG786471 JYC786452:JYC786471 KHY786452:KHY786471 KRU786452:KRU786471 LBQ786452:LBQ786471 LLM786452:LLM786471 LVI786452:LVI786471 MFE786452:MFE786471 MPA786452:MPA786471 MYW786452:MYW786471 NIS786452:NIS786471 NSO786452:NSO786471 OCK786452:OCK786471 OMG786452:OMG786471 OWC786452:OWC786471 PFY786452:PFY786471 PPU786452:PPU786471 PZQ786452:PZQ786471 QJM786452:QJM786471 QTI786452:QTI786471 RDE786452:RDE786471 RNA786452:RNA786471 RWW786452:RWW786471 SGS786452:SGS786471 SQO786452:SQO786471 TAK786452:TAK786471 TKG786452:TKG786471 TUC786452:TUC786471 UDY786452:UDY786471 UNU786452:UNU786471 UXQ786452:UXQ786471 VHM786452:VHM786471 VRI786452:VRI786471 WBE786452:WBE786471 WLA786452:WLA786471 WUW786452:WUW786471 I851989:I852008 IK851988:IK852007 SG851988:SG852007 ACC851988:ACC852007 ALY851988:ALY852007 AVU851988:AVU852007 BFQ851988:BFQ852007 BPM851988:BPM852007 BZI851988:BZI852007 CJE851988:CJE852007 CTA851988:CTA852007 DCW851988:DCW852007 DMS851988:DMS852007 DWO851988:DWO852007 EGK851988:EGK852007 EQG851988:EQG852007 FAC851988:FAC852007 FJY851988:FJY852007 FTU851988:FTU852007 GDQ851988:GDQ852007 GNM851988:GNM852007 GXI851988:GXI852007 HHE851988:HHE852007 HRA851988:HRA852007 IAW851988:IAW852007 IKS851988:IKS852007 IUO851988:IUO852007 JEK851988:JEK852007 JOG851988:JOG852007 JYC851988:JYC852007 KHY851988:KHY852007 KRU851988:KRU852007 LBQ851988:LBQ852007 LLM851988:LLM852007 LVI851988:LVI852007 MFE851988:MFE852007 MPA851988:MPA852007 MYW851988:MYW852007 NIS851988:NIS852007 NSO851988:NSO852007 OCK851988:OCK852007 OMG851988:OMG852007 OWC851988:OWC852007 PFY851988:PFY852007 PPU851988:PPU852007 PZQ851988:PZQ852007 QJM851988:QJM852007 QTI851988:QTI852007 RDE851988:RDE852007 RNA851988:RNA852007 RWW851988:RWW852007 SGS851988:SGS852007 SQO851988:SQO852007 TAK851988:TAK852007 TKG851988:TKG852007 TUC851988:TUC852007 UDY851988:UDY852007 UNU851988:UNU852007 UXQ851988:UXQ852007 VHM851988:VHM852007 VRI851988:VRI852007 WBE851988:WBE852007 WLA851988:WLA852007 WUW851988:WUW852007 I917525:I917544 IK917524:IK917543 SG917524:SG917543 ACC917524:ACC917543 ALY917524:ALY917543 AVU917524:AVU917543 BFQ917524:BFQ917543 BPM917524:BPM917543 BZI917524:BZI917543 CJE917524:CJE917543 CTA917524:CTA917543 DCW917524:DCW917543 DMS917524:DMS917543 DWO917524:DWO917543 EGK917524:EGK917543 EQG917524:EQG917543 FAC917524:FAC917543 FJY917524:FJY917543 FTU917524:FTU917543 GDQ917524:GDQ917543 GNM917524:GNM917543 GXI917524:GXI917543 HHE917524:HHE917543 HRA917524:HRA917543 IAW917524:IAW917543 IKS917524:IKS917543 IUO917524:IUO917543 JEK917524:JEK917543 JOG917524:JOG917543 JYC917524:JYC917543 KHY917524:KHY917543 KRU917524:KRU917543 LBQ917524:LBQ917543 LLM917524:LLM917543 LVI917524:LVI917543 MFE917524:MFE917543 MPA917524:MPA917543 MYW917524:MYW917543 NIS917524:NIS917543 NSO917524:NSO917543 OCK917524:OCK917543 OMG917524:OMG917543 OWC917524:OWC917543 PFY917524:PFY917543 PPU917524:PPU917543 PZQ917524:PZQ917543 QJM917524:QJM917543 QTI917524:QTI917543 RDE917524:RDE917543 RNA917524:RNA917543 RWW917524:RWW917543 SGS917524:SGS917543 SQO917524:SQO917543 TAK917524:TAK917543 TKG917524:TKG917543 TUC917524:TUC917543 UDY917524:UDY917543 UNU917524:UNU917543 UXQ917524:UXQ917543 VHM917524:VHM917543 VRI917524:VRI917543 WBE917524:WBE917543 WLA917524:WLA917543 WUW917524:WUW917543 I983061:I983080 IK983060:IK983079 SG983060:SG983079 ACC983060:ACC983079 ALY983060:ALY983079 AVU983060:AVU983079 BFQ983060:BFQ983079 BPM983060:BPM983079 BZI983060:BZI983079 CJE983060:CJE983079 CTA983060:CTA983079 DCW983060:DCW983079 DMS983060:DMS983079 DWO983060:DWO983079 EGK983060:EGK983079 EQG983060:EQG983079 FAC983060:FAC983079 FJY983060:FJY983079 FTU983060:FTU983079 GDQ983060:GDQ983079 GNM983060:GNM983079 GXI983060:GXI983079 HHE983060:HHE983079 HRA983060:HRA983079 IAW983060:IAW983079 IKS983060:IKS983079 IUO983060:IUO983079 JEK983060:JEK983079 JOG983060:JOG983079 JYC983060:JYC983079 KHY983060:KHY983079 KRU983060:KRU983079 LBQ983060:LBQ983079 LLM983060:LLM983079 LVI983060:LVI983079 MFE983060:MFE983079 MPA983060:MPA983079 MYW983060:MYW983079 NIS983060:NIS983079 NSO983060:NSO983079 OCK983060:OCK983079 OMG983060:OMG983079 OWC983060:OWC983079 PFY983060:PFY983079 PPU983060:PPU983079 PZQ983060:PZQ983079 QJM983060:QJM983079 QTI983060:QTI983079 RDE983060:RDE983079 RNA983060:RNA983079 RWW983060:RWW983079 SGS983060:SGS983079 SQO983060:SQO983079 TAK983060:TAK983079 TKG983060:TKG983079 TUC983060:TUC983079 UDY983060:UDY983079 UNU983060:UNU983079 UXQ983060:UXQ983079 VHM983060:VHM983079 VRI983060:VRI983079 WBE983060:WBE983079 WLA983060:WLA983079 IK8:IK62 SG8:SG62 ACC8:ACC62 ALY8:ALY62 AVU8:AVU62 BFQ8:BFQ62 BPM8:BPM62 BZI8:BZI62 CJE8:CJE62 CTA8:CTA62 DCW8:DCW62 DMS8:DMS62 DWO8:DWO62 EGK8:EGK62 EQG8:EQG62 FAC8:FAC62 FJY8:FJY62 FTU8:FTU62 GDQ8:GDQ62 GNM8:GNM62 GXI8:GXI62 HHE8:HHE62 HRA8:HRA62 IAW8:IAW62 IKS8:IKS62 IUO8:IUO62 JEK8:JEK62 JOG8:JOG62 JYC8:JYC62 KHY8:KHY62 KRU8:KRU62 LBQ8:LBQ62 LLM8:LLM62 LVI8:LVI62 MFE8:MFE62 MPA8:MPA62 MYW8:MYW62 NIS8:NIS62 NSO8:NSO62 OCK8:OCK62 OMG8:OMG62 OWC8:OWC62 PFY8:PFY62 PPU8:PPU62 PZQ8:PZQ62 QJM8:QJM62 QTI8:QTI62 RDE8:RDE62 RNA8:RNA62 RWW8:RWW62 SGS8:SGS62 SQO8:SQO62 TAK8:TAK62 TKG8:TKG62 TUC8:TUC62 UDY8:UDY62 UNU8:UNU62 UXQ8:UXQ62 VHM8:VHM62 VRI8:VRI62 WBE8:WBE62 WLA8:WLA62 WUW8:WUW62">
      <formula1>"教育・保育従事者,教育・保育従事者以外"</formula1>
    </dataValidation>
    <dataValidation type="list" allowBlank="1" showInputMessage="1" showErrorMessage="1" sqref="WUV983060:WUV983079 H65557:H65576 IJ65556:IJ65575 SF65556:SF65575 ACB65556:ACB65575 ALX65556:ALX65575 AVT65556:AVT65575 BFP65556:BFP65575 BPL65556:BPL65575 BZH65556:BZH65575 CJD65556:CJD65575 CSZ65556:CSZ65575 DCV65556:DCV65575 DMR65556:DMR65575 DWN65556:DWN65575 EGJ65556:EGJ65575 EQF65556:EQF65575 FAB65556:FAB65575 FJX65556:FJX65575 FTT65556:FTT65575 GDP65556:GDP65575 GNL65556:GNL65575 GXH65556:GXH65575 HHD65556:HHD65575 HQZ65556:HQZ65575 IAV65556:IAV65575 IKR65556:IKR65575 IUN65556:IUN65575 JEJ65556:JEJ65575 JOF65556:JOF65575 JYB65556:JYB65575 KHX65556:KHX65575 KRT65556:KRT65575 LBP65556:LBP65575 LLL65556:LLL65575 LVH65556:LVH65575 MFD65556:MFD65575 MOZ65556:MOZ65575 MYV65556:MYV65575 NIR65556:NIR65575 NSN65556:NSN65575 OCJ65556:OCJ65575 OMF65556:OMF65575 OWB65556:OWB65575 PFX65556:PFX65575 PPT65556:PPT65575 PZP65556:PZP65575 QJL65556:QJL65575 QTH65556:QTH65575 RDD65556:RDD65575 RMZ65556:RMZ65575 RWV65556:RWV65575 SGR65556:SGR65575 SQN65556:SQN65575 TAJ65556:TAJ65575 TKF65556:TKF65575 TUB65556:TUB65575 UDX65556:UDX65575 UNT65556:UNT65575 UXP65556:UXP65575 VHL65556:VHL65575 VRH65556:VRH65575 WBD65556:WBD65575 WKZ65556:WKZ65575 WUV65556:WUV65575 H131093:H131112 IJ131092:IJ131111 SF131092:SF131111 ACB131092:ACB131111 ALX131092:ALX131111 AVT131092:AVT131111 BFP131092:BFP131111 BPL131092:BPL131111 BZH131092:BZH131111 CJD131092:CJD131111 CSZ131092:CSZ131111 DCV131092:DCV131111 DMR131092:DMR131111 DWN131092:DWN131111 EGJ131092:EGJ131111 EQF131092:EQF131111 FAB131092:FAB131111 FJX131092:FJX131111 FTT131092:FTT131111 GDP131092:GDP131111 GNL131092:GNL131111 GXH131092:GXH131111 HHD131092:HHD131111 HQZ131092:HQZ131111 IAV131092:IAV131111 IKR131092:IKR131111 IUN131092:IUN131111 JEJ131092:JEJ131111 JOF131092:JOF131111 JYB131092:JYB131111 KHX131092:KHX131111 KRT131092:KRT131111 LBP131092:LBP131111 LLL131092:LLL131111 LVH131092:LVH131111 MFD131092:MFD131111 MOZ131092:MOZ131111 MYV131092:MYV131111 NIR131092:NIR131111 NSN131092:NSN131111 OCJ131092:OCJ131111 OMF131092:OMF131111 OWB131092:OWB131111 PFX131092:PFX131111 PPT131092:PPT131111 PZP131092:PZP131111 QJL131092:QJL131111 QTH131092:QTH131111 RDD131092:RDD131111 RMZ131092:RMZ131111 RWV131092:RWV131111 SGR131092:SGR131111 SQN131092:SQN131111 TAJ131092:TAJ131111 TKF131092:TKF131111 TUB131092:TUB131111 UDX131092:UDX131111 UNT131092:UNT131111 UXP131092:UXP131111 VHL131092:VHL131111 VRH131092:VRH131111 WBD131092:WBD131111 WKZ131092:WKZ131111 WUV131092:WUV131111 H196629:H196648 IJ196628:IJ196647 SF196628:SF196647 ACB196628:ACB196647 ALX196628:ALX196647 AVT196628:AVT196647 BFP196628:BFP196647 BPL196628:BPL196647 BZH196628:BZH196647 CJD196628:CJD196647 CSZ196628:CSZ196647 DCV196628:DCV196647 DMR196628:DMR196647 DWN196628:DWN196647 EGJ196628:EGJ196647 EQF196628:EQF196647 FAB196628:FAB196647 FJX196628:FJX196647 FTT196628:FTT196647 GDP196628:GDP196647 GNL196628:GNL196647 GXH196628:GXH196647 HHD196628:HHD196647 HQZ196628:HQZ196647 IAV196628:IAV196647 IKR196628:IKR196647 IUN196628:IUN196647 JEJ196628:JEJ196647 JOF196628:JOF196647 JYB196628:JYB196647 KHX196628:KHX196647 KRT196628:KRT196647 LBP196628:LBP196647 LLL196628:LLL196647 LVH196628:LVH196647 MFD196628:MFD196647 MOZ196628:MOZ196647 MYV196628:MYV196647 NIR196628:NIR196647 NSN196628:NSN196647 OCJ196628:OCJ196647 OMF196628:OMF196647 OWB196628:OWB196647 PFX196628:PFX196647 PPT196628:PPT196647 PZP196628:PZP196647 QJL196628:QJL196647 QTH196628:QTH196647 RDD196628:RDD196647 RMZ196628:RMZ196647 RWV196628:RWV196647 SGR196628:SGR196647 SQN196628:SQN196647 TAJ196628:TAJ196647 TKF196628:TKF196647 TUB196628:TUB196647 UDX196628:UDX196647 UNT196628:UNT196647 UXP196628:UXP196647 VHL196628:VHL196647 VRH196628:VRH196647 WBD196628:WBD196647 WKZ196628:WKZ196647 WUV196628:WUV196647 H262165:H262184 IJ262164:IJ262183 SF262164:SF262183 ACB262164:ACB262183 ALX262164:ALX262183 AVT262164:AVT262183 BFP262164:BFP262183 BPL262164:BPL262183 BZH262164:BZH262183 CJD262164:CJD262183 CSZ262164:CSZ262183 DCV262164:DCV262183 DMR262164:DMR262183 DWN262164:DWN262183 EGJ262164:EGJ262183 EQF262164:EQF262183 FAB262164:FAB262183 FJX262164:FJX262183 FTT262164:FTT262183 GDP262164:GDP262183 GNL262164:GNL262183 GXH262164:GXH262183 HHD262164:HHD262183 HQZ262164:HQZ262183 IAV262164:IAV262183 IKR262164:IKR262183 IUN262164:IUN262183 JEJ262164:JEJ262183 JOF262164:JOF262183 JYB262164:JYB262183 KHX262164:KHX262183 KRT262164:KRT262183 LBP262164:LBP262183 LLL262164:LLL262183 LVH262164:LVH262183 MFD262164:MFD262183 MOZ262164:MOZ262183 MYV262164:MYV262183 NIR262164:NIR262183 NSN262164:NSN262183 OCJ262164:OCJ262183 OMF262164:OMF262183 OWB262164:OWB262183 PFX262164:PFX262183 PPT262164:PPT262183 PZP262164:PZP262183 QJL262164:QJL262183 QTH262164:QTH262183 RDD262164:RDD262183 RMZ262164:RMZ262183 RWV262164:RWV262183 SGR262164:SGR262183 SQN262164:SQN262183 TAJ262164:TAJ262183 TKF262164:TKF262183 TUB262164:TUB262183 UDX262164:UDX262183 UNT262164:UNT262183 UXP262164:UXP262183 VHL262164:VHL262183 VRH262164:VRH262183 WBD262164:WBD262183 WKZ262164:WKZ262183 WUV262164:WUV262183 H327701:H327720 IJ327700:IJ327719 SF327700:SF327719 ACB327700:ACB327719 ALX327700:ALX327719 AVT327700:AVT327719 BFP327700:BFP327719 BPL327700:BPL327719 BZH327700:BZH327719 CJD327700:CJD327719 CSZ327700:CSZ327719 DCV327700:DCV327719 DMR327700:DMR327719 DWN327700:DWN327719 EGJ327700:EGJ327719 EQF327700:EQF327719 FAB327700:FAB327719 FJX327700:FJX327719 FTT327700:FTT327719 GDP327700:GDP327719 GNL327700:GNL327719 GXH327700:GXH327719 HHD327700:HHD327719 HQZ327700:HQZ327719 IAV327700:IAV327719 IKR327700:IKR327719 IUN327700:IUN327719 JEJ327700:JEJ327719 JOF327700:JOF327719 JYB327700:JYB327719 KHX327700:KHX327719 KRT327700:KRT327719 LBP327700:LBP327719 LLL327700:LLL327719 LVH327700:LVH327719 MFD327700:MFD327719 MOZ327700:MOZ327719 MYV327700:MYV327719 NIR327700:NIR327719 NSN327700:NSN327719 OCJ327700:OCJ327719 OMF327700:OMF327719 OWB327700:OWB327719 PFX327700:PFX327719 PPT327700:PPT327719 PZP327700:PZP327719 QJL327700:QJL327719 QTH327700:QTH327719 RDD327700:RDD327719 RMZ327700:RMZ327719 RWV327700:RWV327719 SGR327700:SGR327719 SQN327700:SQN327719 TAJ327700:TAJ327719 TKF327700:TKF327719 TUB327700:TUB327719 UDX327700:UDX327719 UNT327700:UNT327719 UXP327700:UXP327719 VHL327700:VHL327719 VRH327700:VRH327719 WBD327700:WBD327719 WKZ327700:WKZ327719 WUV327700:WUV327719 H393237:H393256 IJ393236:IJ393255 SF393236:SF393255 ACB393236:ACB393255 ALX393236:ALX393255 AVT393236:AVT393255 BFP393236:BFP393255 BPL393236:BPL393255 BZH393236:BZH393255 CJD393236:CJD393255 CSZ393236:CSZ393255 DCV393236:DCV393255 DMR393236:DMR393255 DWN393236:DWN393255 EGJ393236:EGJ393255 EQF393236:EQF393255 FAB393236:FAB393255 FJX393236:FJX393255 FTT393236:FTT393255 GDP393236:GDP393255 GNL393236:GNL393255 GXH393236:GXH393255 HHD393236:HHD393255 HQZ393236:HQZ393255 IAV393236:IAV393255 IKR393236:IKR393255 IUN393236:IUN393255 JEJ393236:JEJ393255 JOF393236:JOF393255 JYB393236:JYB393255 KHX393236:KHX393255 KRT393236:KRT393255 LBP393236:LBP393255 LLL393236:LLL393255 LVH393236:LVH393255 MFD393236:MFD393255 MOZ393236:MOZ393255 MYV393236:MYV393255 NIR393236:NIR393255 NSN393236:NSN393255 OCJ393236:OCJ393255 OMF393236:OMF393255 OWB393236:OWB393255 PFX393236:PFX393255 PPT393236:PPT393255 PZP393236:PZP393255 QJL393236:QJL393255 QTH393236:QTH393255 RDD393236:RDD393255 RMZ393236:RMZ393255 RWV393236:RWV393255 SGR393236:SGR393255 SQN393236:SQN393255 TAJ393236:TAJ393255 TKF393236:TKF393255 TUB393236:TUB393255 UDX393236:UDX393255 UNT393236:UNT393255 UXP393236:UXP393255 VHL393236:VHL393255 VRH393236:VRH393255 WBD393236:WBD393255 WKZ393236:WKZ393255 WUV393236:WUV393255 H458773:H458792 IJ458772:IJ458791 SF458772:SF458791 ACB458772:ACB458791 ALX458772:ALX458791 AVT458772:AVT458791 BFP458772:BFP458791 BPL458772:BPL458791 BZH458772:BZH458791 CJD458772:CJD458791 CSZ458772:CSZ458791 DCV458772:DCV458791 DMR458772:DMR458791 DWN458772:DWN458791 EGJ458772:EGJ458791 EQF458772:EQF458791 FAB458772:FAB458791 FJX458772:FJX458791 FTT458772:FTT458791 GDP458772:GDP458791 GNL458772:GNL458791 GXH458772:GXH458791 HHD458772:HHD458791 HQZ458772:HQZ458791 IAV458772:IAV458791 IKR458772:IKR458791 IUN458772:IUN458791 JEJ458772:JEJ458791 JOF458772:JOF458791 JYB458772:JYB458791 KHX458772:KHX458791 KRT458772:KRT458791 LBP458772:LBP458791 LLL458772:LLL458791 LVH458772:LVH458791 MFD458772:MFD458791 MOZ458772:MOZ458791 MYV458772:MYV458791 NIR458772:NIR458791 NSN458772:NSN458791 OCJ458772:OCJ458791 OMF458772:OMF458791 OWB458772:OWB458791 PFX458772:PFX458791 PPT458772:PPT458791 PZP458772:PZP458791 QJL458772:QJL458791 QTH458772:QTH458791 RDD458772:RDD458791 RMZ458772:RMZ458791 RWV458772:RWV458791 SGR458772:SGR458791 SQN458772:SQN458791 TAJ458772:TAJ458791 TKF458772:TKF458791 TUB458772:TUB458791 UDX458772:UDX458791 UNT458772:UNT458791 UXP458772:UXP458791 VHL458772:VHL458791 VRH458772:VRH458791 WBD458772:WBD458791 WKZ458772:WKZ458791 WUV458772:WUV458791 H524309:H524328 IJ524308:IJ524327 SF524308:SF524327 ACB524308:ACB524327 ALX524308:ALX524327 AVT524308:AVT524327 BFP524308:BFP524327 BPL524308:BPL524327 BZH524308:BZH524327 CJD524308:CJD524327 CSZ524308:CSZ524327 DCV524308:DCV524327 DMR524308:DMR524327 DWN524308:DWN524327 EGJ524308:EGJ524327 EQF524308:EQF524327 FAB524308:FAB524327 FJX524308:FJX524327 FTT524308:FTT524327 GDP524308:GDP524327 GNL524308:GNL524327 GXH524308:GXH524327 HHD524308:HHD524327 HQZ524308:HQZ524327 IAV524308:IAV524327 IKR524308:IKR524327 IUN524308:IUN524327 JEJ524308:JEJ524327 JOF524308:JOF524327 JYB524308:JYB524327 KHX524308:KHX524327 KRT524308:KRT524327 LBP524308:LBP524327 LLL524308:LLL524327 LVH524308:LVH524327 MFD524308:MFD524327 MOZ524308:MOZ524327 MYV524308:MYV524327 NIR524308:NIR524327 NSN524308:NSN524327 OCJ524308:OCJ524327 OMF524308:OMF524327 OWB524308:OWB524327 PFX524308:PFX524327 PPT524308:PPT524327 PZP524308:PZP524327 QJL524308:QJL524327 QTH524308:QTH524327 RDD524308:RDD524327 RMZ524308:RMZ524327 RWV524308:RWV524327 SGR524308:SGR524327 SQN524308:SQN524327 TAJ524308:TAJ524327 TKF524308:TKF524327 TUB524308:TUB524327 UDX524308:UDX524327 UNT524308:UNT524327 UXP524308:UXP524327 VHL524308:VHL524327 VRH524308:VRH524327 WBD524308:WBD524327 WKZ524308:WKZ524327 WUV524308:WUV524327 H589845:H589864 IJ589844:IJ589863 SF589844:SF589863 ACB589844:ACB589863 ALX589844:ALX589863 AVT589844:AVT589863 BFP589844:BFP589863 BPL589844:BPL589863 BZH589844:BZH589863 CJD589844:CJD589863 CSZ589844:CSZ589863 DCV589844:DCV589863 DMR589844:DMR589863 DWN589844:DWN589863 EGJ589844:EGJ589863 EQF589844:EQF589863 FAB589844:FAB589863 FJX589844:FJX589863 FTT589844:FTT589863 GDP589844:GDP589863 GNL589844:GNL589863 GXH589844:GXH589863 HHD589844:HHD589863 HQZ589844:HQZ589863 IAV589844:IAV589863 IKR589844:IKR589863 IUN589844:IUN589863 JEJ589844:JEJ589863 JOF589844:JOF589863 JYB589844:JYB589863 KHX589844:KHX589863 KRT589844:KRT589863 LBP589844:LBP589863 LLL589844:LLL589863 LVH589844:LVH589863 MFD589844:MFD589863 MOZ589844:MOZ589863 MYV589844:MYV589863 NIR589844:NIR589863 NSN589844:NSN589863 OCJ589844:OCJ589863 OMF589844:OMF589863 OWB589844:OWB589863 PFX589844:PFX589863 PPT589844:PPT589863 PZP589844:PZP589863 QJL589844:QJL589863 QTH589844:QTH589863 RDD589844:RDD589863 RMZ589844:RMZ589863 RWV589844:RWV589863 SGR589844:SGR589863 SQN589844:SQN589863 TAJ589844:TAJ589863 TKF589844:TKF589863 TUB589844:TUB589863 UDX589844:UDX589863 UNT589844:UNT589863 UXP589844:UXP589863 VHL589844:VHL589863 VRH589844:VRH589863 WBD589844:WBD589863 WKZ589844:WKZ589863 WUV589844:WUV589863 H655381:H655400 IJ655380:IJ655399 SF655380:SF655399 ACB655380:ACB655399 ALX655380:ALX655399 AVT655380:AVT655399 BFP655380:BFP655399 BPL655380:BPL655399 BZH655380:BZH655399 CJD655380:CJD655399 CSZ655380:CSZ655399 DCV655380:DCV655399 DMR655380:DMR655399 DWN655380:DWN655399 EGJ655380:EGJ655399 EQF655380:EQF655399 FAB655380:FAB655399 FJX655380:FJX655399 FTT655380:FTT655399 GDP655380:GDP655399 GNL655380:GNL655399 GXH655380:GXH655399 HHD655380:HHD655399 HQZ655380:HQZ655399 IAV655380:IAV655399 IKR655380:IKR655399 IUN655380:IUN655399 JEJ655380:JEJ655399 JOF655380:JOF655399 JYB655380:JYB655399 KHX655380:KHX655399 KRT655380:KRT655399 LBP655380:LBP655399 LLL655380:LLL655399 LVH655380:LVH655399 MFD655380:MFD655399 MOZ655380:MOZ655399 MYV655380:MYV655399 NIR655380:NIR655399 NSN655380:NSN655399 OCJ655380:OCJ655399 OMF655380:OMF655399 OWB655380:OWB655399 PFX655380:PFX655399 PPT655380:PPT655399 PZP655380:PZP655399 QJL655380:QJL655399 QTH655380:QTH655399 RDD655380:RDD655399 RMZ655380:RMZ655399 RWV655380:RWV655399 SGR655380:SGR655399 SQN655380:SQN655399 TAJ655380:TAJ655399 TKF655380:TKF655399 TUB655380:TUB655399 UDX655380:UDX655399 UNT655380:UNT655399 UXP655380:UXP655399 VHL655380:VHL655399 VRH655380:VRH655399 WBD655380:WBD655399 WKZ655380:WKZ655399 WUV655380:WUV655399 H720917:H720936 IJ720916:IJ720935 SF720916:SF720935 ACB720916:ACB720935 ALX720916:ALX720935 AVT720916:AVT720935 BFP720916:BFP720935 BPL720916:BPL720935 BZH720916:BZH720935 CJD720916:CJD720935 CSZ720916:CSZ720935 DCV720916:DCV720935 DMR720916:DMR720935 DWN720916:DWN720935 EGJ720916:EGJ720935 EQF720916:EQF720935 FAB720916:FAB720935 FJX720916:FJX720935 FTT720916:FTT720935 GDP720916:GDP720935 GNL720916:GNL720935 GXH720916:GXH720935 HHD720916:HHD720935 HQZ720916:HQZ720935 IAV720916:IAV720935 IKR720916:IKR720935 IUN720916:IUN720935 JEJ720916:JEJ720935 JOF720916:JOF720935 JYB720916:JYB720935 KHX720916:KHX720935 KRT720916:KRT720935 LBP720916:LBP720935 LLL720916:LLL720935 LVH720916:LVH720935 MFD720916:MFD720935 MOZ720916:MOZ720935 MYV720916:MYV720935 NIR720916:NIR720935 NSN720916:NSN720935 OCJ720916:OCJ720935 OMF720916:OMF720935 OWB720916:OWB720935 PFX720916:PFX720935 PPT720916:PPT720935 PZP720916:PZP720935 QJL720916:QJL720935 QTH720916:QTH720935 RDD720916:RDD720935 RMZ720916:RMZ720935 RWV720916:RWV720935 SGR720916:SGR720935 SQN720916:SQN720935 TAJ720916:TAJ720935 TKF720916:TKF720935 TUB720916:TUB720935 UDX720916:UDX720935 UNT720916:UNT720935 UXP720916:UXP720935 VHL720916:VHL720935 VRH720916:VRH720935 WBD720916:WBD720935 WKZ720916:WKZ720935 WUV720916:WUV720935 H786453:H786472 IJ786452:IJ786471 SF786452:SF786471 ACB786452:ACB786471 ALX786452:ALX786471 AVT786452:AVT786471 BFP786452:BFP786471 BPL786452:BPL786471 BZH786452:BZH786471 CJD786452:CJD786471 CSZ786452:CSZ786471 DCV786452:DCV786471 DMR786452:DMR786471 DWN786452:DWN786471 EGJ786452:EGJ786471 EQF786452:EQF786471 FAB786452:FAB786471 FJX786452:FJX786471 FTT786452:FTT786471 GDP786452:GDP786471 GNL786452:GNL786471 GXH786452:GXH786471 HHD786452:HHD786471 HQZ786452:HQZ786471 IAV786452:IAV786471 IKR786452:IKR786471 IUN786452:IUN786471 JEJ786452:JEJ786471 JOF786452:JOF786471 JYB786452:JYB786471 KHX786452:KHX786471 KRT786452:KRT786471 LBP786452:LBP786471 LLL786452:LLL786471 LVH786452:LVH786471 MFD786452:MFD786471 MOZ786452:MOZ786471 MYV786452:MYV786471 NIR786452:NIR786471 NSN786452:NSN786471 OCJ786452:OCJ786471 OMF786452:OMF786471 OWB786452:OWB786471 PFX786452:PFX786471 PPT786452:PPT786471 PZP786452:PZP786471 QJL786452:QJL786471 QTH786452:QTH786471 RDD786452:RDD786471 RMZ786452:RMZ786471 RWV786452:RWV786471 SGR786452:SGR786471 SQN786452:SQN786471 TAJ786452:TAJ786471 TKF786452:TKF786471 TUB786452:TUB786471 UDX786452:UDX786471 UNT786452:UNT786471 UXP786452:UXP786471 VHL786452:VHL786471 VRH786452:VRH786471 WBD786452:WBD786471 WKZ786452:WKZ786471 WUV786452:WUV786471 H851989:H852008 IJ851988:IJ852007 SF851988:SF852007 ACB851988:ACB852007 ALX851988:ALX852007 AVT851988:AVT852007 BFP851988:BFP852007 BPL851988:BPL852007 BZH851988:BZH852007 CJD851988:CJD852007 CSZ851988:CSZ852007 DCV851988:DCV852007 DMR851988:DMR852007 DWN851988:DWN852007 EGJ851988:EGJ852007 EQF851988:EQF852007 FAB851988:FAB852007 FJX851988:FJX852007 FTT851988:FTT852007 GDP851988:GDP852007 GNL851988:GNL852007 GXH851988:GXH852007 HHD851988:HHD852007 HQZ851988:HQZ852007 IAV851988:IAV852007 IKR851988:IKR852007 IUN851988:IUN852007 JEJ851988:JEJ852007 JOF851988:JOF852007 JYB851988:JYB852007 KHX851988:KHX852007 KRT851988:KRT852007 LBP851988:LBP852007 LLL851988:LLL852007 LVH851988:LVH852007 MFD851988:MFD852007 MOZ851988:MOZ852007 MYV851988:MYV852007 NIR851988:NIR852007 NSN851988:NSN852007 OCJ851988:OCJ852007 OMF851988:OMF852007 OWB851988:OWB852007 PFX851988:PFX852007 PPT851988:PPT852007 PZP851988:PZP852007 QJL851988:QJL852007 QTH851988:QTH852007 RDD851988:RDD852007 RMZ851988:RMZ852007 RWV851988:RWV852007 SGR851988:SGR852007 SQN851988:SQN852007 TAJ851988:TAJ852007 TKF851988:TKF852007 TUB851988:TUB852007 UDX851988:UDX852007 UNT851988:UNT852007 UXP851988:UXP852007 VHL851988:VHL852007 VRH851988:VRH852007 WBD851988:WBD852007 WKZ851988:WKZ852007 WUV851988:WUV852007 H917525:H917544 IJ917524:IJ917543 SF917524:SF917543 ACB917524:ACB917543 ALX917524:ALX917543 AVT917524:AVT917543 BFP917524:BFP917543 BPL917524:BPL917543 BZH917524:BZH917543 CJD917524:CJD917543 CSZ917524:CSZ917543 DCV917524:DCV917543 DMR917524:DMR917543 DWN917524:DWN917543 EGJ917524:EGJ917543 EQF917524:EQF917543 FAB917524:FAB917543 FJX917524:FJX917543 FTT917524:FTT917543 GDP917524:GDP917543 GNL917524:GNL917543 GXH917524:GXH917543 HHD917524:HHD917543 HQZ917524:HQZ917543 IAV917524:IAV917543 IKR917524:IKR917543 IUN917524:IUN917543 JEJ917524:JEJ917543 JOF917524:JOF917543 JYB917524:JYB917543 KHX917524:KHX917543 KRT917524:KRT917543 LBP917524:LBP917543 LLL917524:LLL917543 LVH917524:LVH917543 MFD917524:MFD917543 MOZ917524:MOZ917543 MYV917524:MYV917543 NIR917524:NIR917543 NSN917524:NSN917543 OCJ917524:OCJ917543 OMF917524:OMF917543 OWB917524:OWB917543 PFX917524:PFX917543 PPT917524:PPT917543 PZP917524:PZP917543 QJL917524:QJL917543 QTH917524:QTH917543 RDD917524:RDD917543 RMZ917524:RMZ917543 RWV917524:RWV917543 SGR917524:SGR917543 SQN917524:SQN917543 TAJ917524:TAJ917543 TKF917524:TKF917543 TUB917524:TUB917543 UDX917524:UDX917543 UNT917524:UNT917543 UXP917524:UXP917543 VHL917524:VHL917543 VRH917524:VRH917543 WBD917524:WBD917543 WKZ917524:WKZ917543 WUV917524:WUV917543 H983061:H983080 IJ983060:IJ983079 SF983060:SF983079 ACB983060:ACB983079 ALX983060:ALX983079 AVT983060:AVT983079 BFP983060:BFP983079 BPL983060:BPL983079 BZH983060:BZH983079 CJD983060:CJD983079 CSZ983060:CSZ983079 DCV983060:DCV983079 DMR983060:DMR983079 DWN983060:DWN983079 EGJ983060:EGJ983079 EQF983060:EQF983079 FAB983060:FAB983079 FJX983060:FJX983079 FTT983060:FTT983079 GDP983060:GDP983079 GNL983060:GNL983079 GXH983060:GXH983079 HHD983060:HHD983079 HQZ983060:HQZ983079 IAV983060:IAV983079 IKR983060:IKR983079 IUN983060:IUN983079 JEJ983060:JEJ983079 JOF983060:JOF983079 JYB983060:JYB983079 KHX983060:KHX983079 KRT983060:KRT983079 LBP983060:LBP983079 LLL983060:LLL983079 LVH983060:LVH983079 MFD983060:MFD983079 MOZ983060:MOZ983079 MYV983060:MYV983079 NIR983060:NIR983079 NSN983060:NSN983079 OCJ983060:OCJ983079 OMF983060:OMF983079 OWB983060:OWB983079 PFX983060:PFX983079 PPT983060:PPT983079 PZP983060:PZP983079 QJL983060:QJL983079 QTH983060:QTH983079 RDD983060:RDD983079 RMZ983060:RMZ983079 RWV983060:RWV983079 SGR983060:SGR983079 SQN983060:SQN983079 TAJ983060:TAJ983079 TKF983060:TKF983079 TUB983060:TUB983079 UDX983060:UDX983079 UNT983060:UNT983079 UXP983060:UXP983079 VHL983060:VHL983079 VRH983060:VRH983079 WBD983060:WBD983079 WKZ983060:WKZ983079 WUV8:WUV62 WKZ8:WKZ62 IJ8:IJ62 SF8:SF62 ACB8:ACB62 ALX8:ALX62 AVT8:AVT62 BFP8:BFP62 BPL8:BPL62 BZH8:BZH62 CJD8:CJD62 CSZ8:CSZ62 DCV8:DCV62 DMR8:DMR62 DWN8:DWN62 EGJ8:EGJ62 EQF8:EQF62 FAB8:FAB62 FJX8:FJX62 FTT8:FTT62 GDP8:GDP62 GNL8:GNL62 GXH8:GXH62 HHD8:HHD62 HQZ8:HQZ62 IAV8:IAV62 IKR8:IKR62 IUN8:IUN62 JEJ8:JEJ62 JOF8:JOF62 JYB8:JYB62 KHX8:KHX62 KRT8:KRT62 LBP8:LBP62 LLL8:LLL62 LVH8:LVH62 MFD8:MFD62 MOZ8:MOZ62 MYV8:MYV62 NIR8:NIR62 NSN8:NSN62 OCJ8:OCJ62 OMF8:OMF62 OWB8:OWB62 PFX8:PFX62 PPT8:PPT62 PZP8:PZP62 QJL8:QJL62 QTH8:QTH62 RDD8:RDD62 RMZ8:RMZ62 RWV8:RWV62 SGR8:SGR62 SQN8:SQN62 TAJ8:TAJ62 TKF8:TKF62 TUB8:TUB62 UDX8:UDX62 UNT8:UNT62 UXP8:UXP62 VHL8:VHL62 VRH8:VRH62 WBD8:WBD62 H8:H57">
      <formula1>"常勤,非常勤"</formula1>
    </dataValidation>
    <dataValidation type="list" showInputMessage="1" showErrorMessage="1" prompt="空白にする時は、「Delete」キーを押してください。" sqref="WUX983060:WUX983079 IL65556:IL65575 SH65556:SH65575 ACD65556:ACD65575 ALZ65556:ALZ65575 AVV65556:AVV65575 BFR65556:BFR65575 BPN65556:BPN65575 BZJ65556:BZJ65575 CJF65556:CJF65575 CTB65556:CTB65575 DCX65556:DCX65575 DMT65556:DMT65575 DWP65556:DWP65575 EGL65556:EGL65575 EQH65556:EQH65575 FAD65556:FAD65575 FJZ65556:FJZ65575 FTV65556:FTV65575 GDR65556:GDR65575 GNN65556:GNN65575 GXJ65556:GXJ65575 HHF65556:HHF65575 HRB65556:HRB65575 IAX65556:IAX65575 IKT65556:IKT65575 IUP65556:IUP65575 JEL65556:JEL65575 JOH65556:JOH65575 JYD65556:JYD65575 KHZ65556:KHZ65575 KRV65556:KRV65575 LBR65556:LBR65575 LLN65556:LLN65575 LVJ65556:LVJ65575 MFF65556:MFF65575 MPB65556:MPB65575 MYX65556:MYX65575 NIT65556:NIT65575 NSP65556:NSP65575 OCL65556:OCL65575 OMH65556:OMH65575 OWD65556:OWD65575 PFZ65556:PFZ65575 PPV65556:PPV65575 PZR65556:PZR65575 QJN65556:QJN65575 QTJ65556:QTJ65575 RDF65556:RDF65575 RNB65556:RNB65575 RWX65556:RWX65575 SGT65556:SGT65575 SQP65556:SQP65575 TAL65556:TAL65575 TKH65556:TKH65575 TUD65556:TUD65575 UDZ65556:UDZ65575 UNV65556:UNV65575 UXR65556:UXR65575 VHN65556:VHN65575 VRJ65556:VRJ65575 WBF65556:WBF65575 WLB65556:WLB65575 WUX65556:WUX65575 IL131092:IL131111 SH131092:SH131111 ACD131092:ACD131111 ALZ131092:ALZ131111 AVV131092:AVV131111 BFR131092:BFR131111 BPN131092:BPN131111 BZJ131092:BZJ131111 CJF131092:CJF131111 CTB131092:CTB131111 DCX131092:DCX131111 DMT131092:DMT131111 DWP131092:DWP131111 EGL131092:EGL131111 EQH131092:EQH131111 FAD131092:FAD131111 FJZ131092:FJZ131111 FTV131092:FTV131111 GDR131092:GDR131111 GNN131092:GNN131111 GXJ131092:GXJ131111 HHF131092:HHF131111 HRB131092:HRB131111 IAX131092:IAX131111 IKT131092:IKT131111 IUP131092:IUP131111 JEL131092:JEL131111 JOH131092:JOH131111 JYD131092:JYD131111 KHZ131092:KHZ131111 KRV131092:KRV131111 LBR131092:LBR131111 LLN131092:LLN131111 LVJ131092:LVJ131111 MFF131092:MFF131111 MPB131092:MPB131111 MYX131092:MYX131111 NIT131092:NIT131111 NSP131092:NSP131111 OCL131092:OCL131111 OMH131092:OMH131111 OWD131092:OWD131111 PFZ131092:PFZ131111 PPV131092:PPV131111 PZR131092:PZR131111 QJN131092:QJN131111 QTJ131092:QTJ131111 RDF131092:RDF131111 RNB131092:RNB131111 RWX131092:RWX131111 SGT131092:SGT131111 SQP131092:SQP131111 TAL131092:TAL131111 TKH131092:TKH131111 TUD131092:TUD131111 UDZ131092:UDZ131111 UNV131092:UNV131111 UXR131092:UXR131111 VHN131092:VHN131111 VRJ131092:VRJ131111 WBF131092:WBF131111 WLB131092:WLB131111 WUX131092:WUX131111 IL196628:IL196647 SH196628:SH196647 ACD196628:ACD196647 ALZ196628:ALZ196647 AVV196628:AVV196647 BFR196628:BFR196647 BPN196628:BPN196647 BZJ196628:BZJ196647 CJF196628:CJF196647 CTB196628:CTB196647 DCX196628:DCX196647 DMT196628:DMT196647 DWP196628:DWP196647 EGL196628:EGL196647 EQH196628:EQH196647 FAD196628:FAD196647 FJZ196628:FJZ196647 FTV196628:FTV196647 GDR196628:GDR196647 GNN196628:GNN196647 GXJ196628:GXJ196647 HHF196628:HHF196647 HRB196628:HRB196647 IAX196628:IAX196647 IKT196628:IKT196647 IUP196628:IUP196647 JEL196628:JEL196647 JOH196628:JOH196647 JYD196628:JYD196647 KHZ196628:KHZ196647 KRV196628:KRV196647 LBR196628:LBR196647 LLN196628:LLN196647 LVJ196628:LVJ196647 MFF196628:MFF196647 MPB196628:MPB196647 MYX196628:MYX196647 NIT196628:NIT196647 NSP196628:NSP196647 OCL196628:OCL196647 OMH196628:OMH196647 OWD196628:OWD196647 PFZ196628:PFZ196647 PPV196628:PPV196647 PZR196628:PZR196647 QJN196628:QJN196647 QTJ196628:QTJ196647 RDF196628:RDF196647 RNB196628:RNB196647 RWX196628:RWX196647 SGT196628:SGT196647 SQP196628:SQP196647 TAL196628:TAL196647 TKH196628:TKH196647 TUD196628:TUD196647 UDZ196628:UDZ196647 UNV196628:UNV196647 UXR196628:UXR196647 VHN196628:VHN196647 VRJ196628:VRJ196647 WBF196628:WBF196647 WLB196628:WLB196647 WUX196628:WUX196647 IL262164:IL262183 SH262164:SH262183 ACD262164:ACD262183 ALZ262164:ALZ262183 AVV262164:AVV262183 BFR262164:BFR262183 BPN262164:BPN262183 BZJ262164:BZJ262183 CJF262164:CJF262183 CTB262164:CTB262183 DCX262164:DCX262183 DMT262164:DMT262183 DWP262164:DWP262183 EGL262164:EGL262183 EQH262164:EQH262183 FAD262164:FAD262183 FJZ262164:FJZ262183 FTV262164:FTV262183 GDR262164:GDR262183 GNN262164:GNN262183 GXJ262164:GXJ262183 HHF262164:HHF262183 HRB262164:HRB262183 IAX262164:IAX262183 IKT262164:IKT262183 IUP262164:IUP262183 JEL262164:JEL262183 JOH262164:JOH262183 JYD262164:JYD262183 KHZ262164:KHZ262183 KRV262164:KRV262183 LBR262164:LBR262183 LLN262164:LLN262183 LVJ262164:LVJ262183 MFF262164:MFF262183 MPB262164:MPB262183 MYX262164:MYX262183 NIT262164:NIT262183 NSP262164:NSP262183 OCL262164:OCL262183 OMH262164:OMH262183 OWD262164:OWD262183 PFZ262164:PFZ262183 PPV262164:PPV262183 PZR262164:PZR262183 QJN262164:QJN262183 QTJ262164:QTJ262183 RDF262164:RDF262183 RNB262164:RNB262183 RWX262164:RWX262183 SGT262164:SGT262183 SQP262164:SQP262183 TAL262164:TAL262183 TKH262164:TKH262183 TUD262164:TUD262183 UDZ262164:UDZ262183 UNV262164:UNV262183 UXR262164:UXR262183 VHN262164:VHN262183 VRJ262164:VRJ262183 WBF262164:WBF262183 WLB262164:WLB262183 WUX262164:WUX262183 IL327700:IL327719 SH327700:SH327719 ACD327700:ACD327719 ALZ327700:ALZ327719 AVV327700:AVV327719 BFR327700:BFR327719 BPN327700:BPN327719 BZJ327700:BZJ327719 CJF327700:CJF327719 CTB327700:CTB327719 DCX327700:DCX327719 DMT327700:DMT327719 DWP327700:DWP327719 EGL327700:EGL327719 EQH327700:EQH327719 FAD327700:FAD327719 FJZ327700:FJZ327719 FTV327700:FTV327719 GDR327700:GDR327719 GNN327700:GNN327719 GXJ327700:GXJ327719 HHF327700:HHF327719 HRB327700:HRB327719 IAX327700:IAX327719 IKT327700:IKT327719 IUP327700:IUP327719 JEL327700:JEL327719 JOH327700:JOH327719 JYD327700:JYD327719 KHZ327700:KHZ327719 KRV327700:KRV327719 LBR327700:LBR327719 LLN327700:LLN327719 LVJ327700:LVJ327719 MFF327700:MFF327719 MPB327700:MPB327719 MYX327700:MYX327719 NIT327700:NIT327719 NSP327700:NSP327719 OCL327700:OCL327719 OMH327700:OMH327719 OWD327700:OWD327719 PFZ327700:PFZ327719 PPV327700:PPV327719 PZR327700:PZR327719 QJN327700:QJN327719 QTJ327700:QTJ327719 RDF327700:RDF327719 RNB327700:RNB327719 RWX327700:RWX327719 SGT327700:SGT327719 SQP327700:SQP327719 TAL327700:TAL327719 TKH327700:TKH327719 TUD327700:TUD327719 UDZ327700:UDZ327719 UNV327700:UNV327719 UXR327700:UXR327719 VHN327700:VHN327719 VRJ327700:VRJ327719 WBF327700:WBF327719 WLB327700:WLB327719 WUX327700:WUX327719 IL393236:IL393255 SH393236:SH393255 ACD393236:ACD393255 ALZ393236:ALZ393255 AVV393236:AVV393255 BFR393236:BFR393255 BPN393236:BPN393255 BZJ393236:BZJ393255 CJF393236:CJF393255 CTB393236:CTB393255 DCX393236:DCX393255 DMT393236:DMT393255 DWP393236:DWP393255 EGL393236:EGL393255 EQH393236:EQH393255 FAD393236:FAD393255 FJZ393236:FJZ393255 FTV393236:FTV393255 GDR393236:GDR393255 GNN393236:GNN393255 GXJ393236:GXJ393255 HHF393236:HHF393255 HRB393236:HRB393255 IAX393236:IAX393255 IKT393236:IKT393255 IUP393236:IUP393255 JEL393236:JEL393255 JOH393236:JOH393255 JYD393236:JYD393255 KHZ393236:KHZ393255 KRV393236:KRV393255 LBR393236:LBR393255 LLN393236:LLN393255 LVJ393236:LVJ393255 MFF393236:MFF393255 MPB393236:MPB393255 MYX393236:MYX393255 NIT393236:NIT393255 NSP393236:NSP393255 OCL393236:OCL393255 OMH393236:OMH393255 OWD393236:OWD393255 PFZ393236:PFZ393255 PPV393236:PPV393255 PZR393236:PZR393255 QJN393236:QJN393255 QTJ393236:QTJ393255 RDF393236:RDF393255 RNB393236:RNB393255 RWX393236:RWX393255 SGT393236:SGT393255 SQP393236:SQP393255 TAL393236:TAL393255 TKH393236:TKH393255 TUD393236:TUD393255 UDZ393236:UDZ393255 UNV393236:UNV393255 UXR393236:UXR393255 VHN393236:VHN393255 VRJ393236:VRJ393255 WBF393236:WBF393255 WLB393236:WLB393255 WUX393236:WUX393255 IL458772:IL458791 SH458772:SH458791 ACD458772:ACD458791 ALZ458772:ALZ458791 AVV458772:AVV458791 BFR458772:BFR458791 BPN458772:BPN458791 BZJ458772:BZJ458791 CJF458772:CJF458791 CTB458772:CTB458791 DCX458772:DCX458791 DMT458772:DMT458791 DWP458772:DWP458791 EGL458772:EGL458791 EQH458772:EQH458791 FAD458772:FAD458791 FJZ458772:FJZ458791 FTV458772:FTV458791 GDR458772:GDR458791 GNN458772:GNN458791 GXJ458772:GXJ458791 HHF458772:HHF458791 HRB458772:HRB458791 IAX458772:IAX458791 IKT458772:IKT458791 IUP458772:IUP458791 JEL458772:JEL458791 JOH458772:JOH458791 JYD458772:JYD458791 KHZ458772:KHZ458791 KRV458772:KRV458791 LBR458772:LBR458791 LLN458772:LLN458791 LVJ458772:LVJ458791 MFF458772:MFF458791 MPB458772:MPB458791 MYX458772:MYX458791 NIT458772:NIT458791 NSP458772:NSP458791 OCL458772:OCL458791 OMH458772:OMH458791 OWD458772:OWD458791 PFZ458772:PFZ458791 PPV458772:PPV458791 PZR458772:PZR458791 QJN458772:QJN458791 QTJ458772:QTJ458791 RDF458772:RDF458791 RNB458772:RNB458791 RWX458772:RWX458791 SGT458772:SGT458791 SQP458772:SQP458791 TAL458772:TAL458791 TKH458772:TKH458791 TUD458772:TUD458791 UDZ458772:UDZ458791 UNV458772:UNV458791 UXR458772:UXR458791 VHN458772:VHN458791 VRJ458772:VRJ458791 WBF458772:WBF458791 WLB458772:WLB458791 WUX458772:WUX458791 IL524308:IL524327 SH524308:SH524327 ACD524308:ACD524327 ALZ524308:ALZ524327 AVV524308:AVV524327 BFR524308:BFR524327 BPN524308:BPN524327 BZJ524308:BZJ524327 CJF524308:CJF524327 CTB524308:CTB524327 DCX524308:DCX524327 DMT524308:DMT524327 DWP524308:DWP524327 EGL524308:EGL524327 EQH524308:EQH524327 FAD524308:FAD524327 FJZ524308:FJZ524327 FTV524308:FTV524327 GDR524308:GDR524327 GNN524308:GNN524327 GXJ524308:GXJ524327 HHF524308:HHF524327 HRB524308:HRB524327 IAX524308:IAX524327 IKT524308:IKT524327 IUP524308:IUP524327 JEL524308:JEL524327 JOH524308:JOH524327 JYD524308:JYD524327 KHZ524308:KHZ524327 KRV524308:KRV524327 LBR524308:LBR524327 LLN524308:LLN524327 LVJ524308:LVJ524327 MFF524308:MFF524327 MPB524308:MPB524327 MYX524308:MYX524327 NIT524308:NIT524327 NSP524308:NSP524327 OCL524308:OCL524327 OMH524308:OMH524327 OWD524308:OWD524327 PFZ524308:PFZ524327 PPV524308:PPV524327 PZR524308:PZR524327 QJN524308:QJN524327 QTJ524308:QTJ524327 RDF524308:RDF524327 RNB524308:RNB524327 RWX524308:RWX524327 SGT524308:SGT524327 SQP524308:SQP524327 TAL524308:TAL524327 TKH524308:TKH524327 TUD524308:TUD524327 UDZ524308:UDZ524327 UNV524308:UNV524327 UXR524308:UXR524327 VHN524308:VHN524327 VRJ524308:VRJ524327 WBF524308:WBF524327 WLB524308:WLB524327 WUX524308:WUX524327 IL589844:IL589863 SH589844:SH589863 ACD589844:ACD589863 ALZ589844:ALZ589863 AVV589844:AVV589863 BFR589844:BFR589863 BPN589844:BPN589863 BZJ589844:BZJ589863 CJF589844:CJF589863 CTB589844:CTB589863 DCX589844:DCX589863 DMT589844:DMT589863 DWP589844:DWP589863 EGL589844:EGL589863 EQH589844:EQH589863 FAD589844:FAD589863 FJZ589844:FJZ589863 FTV589844:FTV589863 GDR589844:GDR589863 GNN589844:GNN589863 GXJ589844:GXJ589863 HHF589844:HHF589863 HRB589844:HRB589863 IAX589844:IAX589863 IKT589844:IKT589863 IUP589844:IUP589863 JEL589844:JEL589863 JOH589844:JOH589863 JYD589844:JYD589863 KHZ589844:KHZ589863 KRV589844:KRV589863 LBR589844:LBR589863 LLN589844:LLN589863 LVJ589844:LVJ589863 MFF589844:MFF589863 MPB589844:MPB589863 MYX589844:MYX589863 NIT589844:NIT589863 NSP589844:NSP589863 OCL589844:OCL589863 OMH589844:OMH589863 OWD589844:OWD589863 PFZ589844:PFZ589863 PPV589844:PPV589863 PZR589844:PZR589863 QJN589844:QJN589863 QTJ589844:QTJ589863 RDF589844:RDF589863 RNB589844:RNB589863 RWX589844:RWX589863 SGT589844:SGT589863 SQP589844:SQP589863 TAL589844:TAL589863 TKH589844:TKH589863 TUD589844:TUD589863 UDZ589844:UDZ589863 UNV589844:UNV589863 UXR589844:UXR589863 VHN589844:VHN589863 VRJ589844:VRJ589863 WBF589844:WBF589863 WLB589844:WLB589863 WUX589844:WUX589863 IL655380:IL655399 SH655380:SH655399 ACD655380:ACD655399 ALZ655380:ALZ655399 AVV655380:AVV655399 BFR655380:BFR655399 BPN655380:BPN655399 BZJ655380:BZJ655399 CJF655380:CJF655399 CTB655380:CTB655399 DCX655380:DCX655399 DMT655380:DMT655399 DWP655380:DWP655399 EGL655380:EGL655399 EQH655380:EQH655399 FAD655380:FAD655399 FJZ655380:FJZ655399 FTV655380:FTV655399 GDR655380:GDR655399 GNN655380:GNN655399 GXJ655380:GXJ655399 HHF655380:HHF655399 HRB655380:HRB655399 IAX655380:IAX655399 IKT655380:IKT655399 IUP655380:IUP655399 JEL655380:JEL655399 JOH655380:JOH655399 JYD655380:JYD655399 KHZ655380:KHZ655399 KRV655380:KRV655399 LBR655380:LBR655399 LLN655380:LLN655399 LVJ655380:LVJ655399 MFF655380:MFF655399 MPB655380:MPB655399 MYX655380:MYX655399 NIT655380:NIT655399 NSP655380:NSP655399 OCL655380:OCL655399 OMH655380:OMH655399 OWD655380:OWD655399 PFZ655380:PFZ655399 PPV655380:PPV655399 PZR655380:PZR655399 QJN655380:QJN655399 QTJ655380:QTJ655399 RDF655380:RDF655399 RNB655380:RNB655399 RWX655380:RWX655399 SGT655380:SGT655399 SQP655380:SQP655399 TAL655380:TAL655399 TKH655380:TKH655399 TUD655380:TUD655399 UDZ655380:UDZ655399 UNV655380:UNV655399 UXR655380:UXR655399 VHN655380:VHN655399 VRJ655380:VRJ655399 WBF655380:WBF655399 WLB655380:WLB655399 WUX655380:WUX655399 IL720916:IL720935 SH720916:SH720935 ACD720916:ACD720935 ALZ720916:ALZ720935 AVV720916:AVV720935 BFR720916:BFR720935 BPN720916:BPN720935 BZJ720916:BZJ720935 CJF720916:CJF720935 CTB720916:CTB720935 DCX720916:DCX720935 DMT720916:DMT720935 DWP720916:DWP720935 EGL720916:EGL720935 EQH720916:EQH720935 FAD720916:FAD720935 FJZ720916:FJZ720935 FTV720916:FTV720935 GDR720916:GDR720935 GNN720916:GNN720935 GXJ720916:GXJ720935 HHF720916:HHF720935 HRB720916:HRB720935 IAX720916:IAX720935 IKT720916:IKT720935 IUP720916:IUP720935 JEL720916:JEL720935 JOH720916:JOH720935 JYD720916:JYD720935 KHZ720916:KHZ720935 KRV720916:KRV720935 LBR720916:LBR720935 LLN720916:LLN720935 LVJ720916:LVJ720935 MFF720916:MFF720935 MPB720916:MPB720935 MYX720916:MYX720935 NIT720916:NIT720935 NSP720916:NSP720935 OCL720916:OCL720935 OMH720916:OMH720935 OWD720916:OWD720935 PFZ720916:PFZ720935 PPV720916:PPV720935 PZR720916:PZR720935 QJN720916:QJN720935 QTJ720916:QTJ720935 RDF720916:RDF720935 RNB720916:RNB720935 RWX720916:RWX720935 SGT720916:SGT720935 SQP720916:SQP720935 TAL720916:TAL720935 TKH720916:TKH720935 TUD720916:TUD720935 UDZ720916:UDZ720935 UNV720916:UNV720935 UXR720916:UXR720935 VHN720916:VHN720935 VRJ720916:VRJ720935 WBF720916:WBF720935 WLB720916:WLB720935 WUX720916:WUX720935 IL786452:IL786471 SH786452:SH786471 ACD786452:ACD786471 ALZ786452:ALZ786471 AVV786452:AVV786471 BFR786452:BFR786471 BPN786452:BPN786471 BZJ786452:BZJ786471 CJF786452:CJF786471 CTB786452:CTB786471 DCX786452:DCX786471 DMT786452:DMT786471 DWP786452:DWP786471 EGL786452:EGL786471 EQH786452:EQH786471 FAD786452:FAD786471 FJZ786452:FJZ786471 FTV786452:FTV786471 GDR786452:GDR786471 GNN786452:GNN786471 GXJ786452:GXJ786471 HHF786452:HHF786471 HRB786452:HRB786471 IAX786452:IAX786471 IKT786452:IKT786471 IUP786452:IUP786471 JEL786452:JEL786471 JOH786452:JOH786471 JYD786452:JYD786471 KHZ786452:KHZ786471 KRV786452:KRV786471 LBR786452:LBR786471 LLN786452:LLN786471 LVJ786452:LVJ786471 MFF786452:MFF786471 MPB786452:MPB786471 MYX786452:MYX786471 NIT786452:NIT786471 NSP786452:NSP786471 OCL786452:OCL786471 OMH786452:OMH786471 OWD786452:OWD786471 PFZ786452:PFZ786471 PPV786452:PPV786471 PZR786452:PZR786471 QJN786452:QJN786471 QTJ786452:QTJ786471 RDF786452:RDF786471 RNB786452:RNB786471 RWX786452:RWX786471 SGT786452:SGT786471 SQP786452:SQP786471 TAL786452:TAL786471 TKH786452:TKH786471 TUD786452:TUD786471 UDZ786452:UDZ786471 UNV786452:UNV786471 UXR786452:UXR786471 VHN786452:VHN786471 VRJ786452:VRJ786471 WBF786452:WBF786471 WLB786452:WLB786471 WUX786452:WUX786471 IL851988:IL852007 SH851988:SH852007 ACD851988:ACD852007 ALZ851988:ALZ852007 AVV851988:AVV852007 BFR851988:BFR852007 BPN851988:BPN852007 BZJ851988:BZJ852007 CJF851988:CJF852007 CTB851988:CTB852007 DCX851988:DCX852007 DMT851988:DMT852007 DWP851988:DWP852007 EGL851988:EGL852007 EQH851988:EQH852007 FAD851988:FAD852007 FJZ851988:FJZ852007 FTV851988:FTV852007 GDR851988:GDR852007 GNN851988:GNN852007 GXJ851988:GXJ852007 HHF851988:HHF852007 HRB851988:HRB852007 IAX851988:IAX852007 IKT851988:IKT852007 IUP851988:IUP852007 JEL851988:JEL852007 JOH851988:JOH852007 JYD851988:JYD852007 KHZ851988:KHZ852007 KRV851988:KRV852007 LBR851988:LBR852007 LLN851988:LLN852007 LVJ851988:LVJ852007 MFF851988:MFF852007 MPB851988:MPB852007 MYX851988:MYX852007 NIT851988:NIT852007 NSP851988:NSP852007 OCL851988:OCL852007 OMH851988:OMH852007 OWD851988:OWD852007 PFZ851988:PFZ852007 PPV851988:PPV852007 PZR851988:PZR852007 QJN851988:QJN852007 QTJ851988:QTJ852007 RDF851988:RDF852007 RNB851988:RNB852007 RWX851988:RWX852007 SGT851988:SGT852007 SQP851988:SQP852007 TAL851988:TAL852007 TKH851988:TKH852007 TUD851988:TUD852007 UDZ851988:UDZ852007 UNV851988:UNV852007 UXR851988:UXR852007 VHN851988:VHN852007 VRJ851988:VRJ852007 WBF851988:WBF852007 WLB851988:WLB852007 WUX851988:WUX852007 IL917524:IL917543 SH917524:SH917543 ACD917524:ACD917543 ALZ917524:ALZ917543 AVV917524:AVV917543 BFR917524:BFR917543 BPN917524:BPN917543 BZJ917524:BZJ917543 CJF917524:CJF917543 CTB917524:CTB917543 DCX917524:DCX917543 DMT917524:DMT917543 DWP917524:DWP917543 EGL917524:EGL917543 EQH917524:EQH917543 FAD917524:FAD917543 FJZ917524:FJZ917543 FTV917524:FTV917543 GDR917524:GDR917543 GNN917524:GNN917543 GXJ917524:GXJ917543 HHF917524:HHF917543 HRB917524:HRB917543 IAX917524:IAX917543 IKT917524:IKT917543 IUP917524:IUP917543 JEL917524:JEL917543 JOH917524:JOH917543 JYD917524:JYD917543 KHZ917524:KHZ917543 KRV917524:KRV917543 LBR917524:LBR917543 LLN917524:LLN917543 LVJ917524:LVJ917543 MFF917524:MFF917543 MPB917524:MPB917543 MYX917524:MYX917543 NIT917524:NIT917543 NSP917524:NSP917543 OCL917524:OCL917543 OMH917524:OMH917543 OWD917524:OWD917543 PFZ917524:PFZ917543 PPV917524:PPV917543 PZR917524:PZR917543 QJN917524:QJN917543 QTJ917524:QTJ917543 RDF917524:RDF917543 RNB917524:RNB917543 RWX917524:RWX917543 SGT917524:SGT917543 SQP917524:SQP917543 TAL917524:TAL917543 TKH917524:TKH917543 TUD917524:TUD917543 UDZ917524:UDZ917543 UNV917524:UNV917543 UXR917524:UXR917543 VHN917524:VHN917543 VRJ917524:VRJ917543 WBF917524:WBF917543 WLB917524:WLB917543 WUX917524:WUX917543 IL983060:IL983079 SH983060:SH983079 ACD983060:ACD983079 ALZ983060:ALZ983079 AVV983060:AVV983079 BFR983060:BFR983079 BPN983060:BPN983079 BZJ983060:BZJ983079 CJF983060:CJF983079 CTB983060:CTB983079 DCX983060:DCX983079 DMT983060:DMT983079 DWP983060:DWP983079 EGL983060:EGL983079 EQH983060:EQH983079 FAD983060:FAD983079 FJZ983060:FJZ983079 FTV983060:FTV983079 GDR983060:GDR983079 GNN983060:GNN983079 GXJ983060:GXJ983079 HHF983060:HHF983079 HRB983060:HRB983079 IAX983060:IAX983079 IKT983060:IKT983079 IUP983060:IUP983079 JEL983060:JEL983079 JOH983060:JOH983079 JYD983060:JYD983079 KHZ983060:KHZ983079 KRV983060:KRV983079 LBR983060:LBR983079 LLN983060:LLN983079 LVJ983060:LVJ983079 MFF983060:MFF983079 MPB983060:MPB983079 MYX983060:MYX983079 NIT983060:NIT983079 NSP983060:NSP983079 OCL983060:OCL983079 OMH983060:OMH983079 OWD983060:OWD983079 PFZ983060:PFZ983079 PPV983060:PPV983079 PZR983060:PZR983079 QJN983060:QJN983079 QTJ983060:QTJ983079 RDF983060:RDF983079 RNB983060:RNB983079 RWX983060:RWX983079 SGT983060:SGT983079 SQP983060:SQP983079 TAL983060:TAL983079 TKH983060:TKH983079 TUD983060:TUD983079 UDZ983060:UDZ983079 UNV983060:UNV983079 UXR983060:UXR983079 VHN983060:VHN983079 VRJ983060:VRJ983079 WBF983060:WBF983079 WLB983060:WLB983079 IL8:IL62 SH8:SH62 ACD8:ACD62 ALZ8:ALZ62 AVV8:AVV62 BFR8:BFR62 BPN8:BPN62 BZJ8:BZJ62 CJF8:CJF62 CTB8:CTB62 DCX8:DCX62 DMT8:DMT62 DWP8:DWP62 EGL8:EGL62 EQH8:EQH62 FAD8:FAD62 FJZ8:FJZ62 FTV8:FTV62 GDR8:GDR62 GNN8:GNN62 GXJ8:GXJ62 HHF8:HHF62 HRB8:HRB62 IAX8:IAX62 IKT8:IKT62 IUP8:IUP62 JEL8:JEL62 JOH8:JOH62 JYD8:JYD62 KHZ8:KHZ62 KRV8:KRV62 LBR8:LBR62 LLN8:LLN62 LVJ8:LVJ62 MFF8:MFF62 MPB8:MPB62 MYX8:MYX62 NIT8:NIT62 NSP8:NSP62 OCL8:OCL62 OMH8:OMH62 OWD8:OWD62 PFZ8:PFZ62 PPV8:PPV62 PZR8:PZR62 QJN8:QJN62 QTJ8:QTJ62 RDF8:RDF62 RNB8:RNB62 RWX8:RWX62 SGT8:SGT62 SQP8:SQP62 TAL8:TAL62 TKH8:TKH62 TUD8:TUD62 UDZ8:UDZ62 UNV8:UNV62 UXR8:UXR62 VHN8:VHN62 VRJ8:VRJ62 WBF8:WBF62 WLB8:WLB62 WUX8:WUX62">
      <formula1>",×"</formula1>
    </dataValidation>
    <dataValidation type="list" allowBlank="1" showInputMessage="1" showErrorMessage="1" sqref="WUZ983060:WUZ983079 IN65556:IN65575 SJ65556:SJ65575 ACF65556:ACF65575 AMB65556:AMB65575 AVX65556:AVX65575 BFT65556:BFT65575 BPP65556:BPP65575 BZL65556:BZL65575 CJH65556:CJH65575 CTD65556:CTD65575 DCZ65556:DCZ65575 DMV65556:DMV65575 DWR65556:DWR65575 EGN65556:EGN65575 EQJ65556:EQJ65575 FAF65556:FAF65575 FKB65556:FKB65575 FTX65556:FTX65575 GDT65556:GDT65575 GNP65556:GNP65575 GXL65556:GXL65575 HHH65556:HHH65575 HRD65556:HRD65575 IAZ65556:IAZ65575 IKV65556:IKV65575 IUR65556:IUR65575 JEN65556:JEN65575 JOJ65556:JOJ65575 JYF65556:JYF65575 KIB65556:KIB65575 KRX65556:KRX65575 LBT65556:LBT65575 LLP65556:LLP65575 LVL65556:LVL65575 MFH65556:MFH65575 MPD65556:MPD65575 MYZ65556:MYZ65575 NIV65556:NIV65575 NSR65556:NSR65575 OCN65556:OCN65575 OMJ65556:OMJ65575 OWF65556:OWF65575 PGB65556:PGB65575 PPX65556:PPX65575 PZT65556:PZT65575 QJP65556:QJP65575 QTL65556:QTL65575 RDH65556:RDH65575 RND65556:RND65575 RWZ65556:RWZ65575 SGV65556:SGV65575 SQR65556:SQR65575 TAN65556:TAN65575 TKJ65556:TKJ65575 TUF65556:TUF65575 UEB65556:UEB65575 UNX65556:UNX65575 UXT65556:UXT65575 VHP65556:VHP65575 VRL65556:VRL65575 WBH65556:WBH65575 WLD65556:WLD65575 WUZ65556:WUZ65575 IN131092:IN131111 SJ131092:SJ131111 ACF131092:ACF131111 AMB131092:AMB131111 AVX131092:AVX131111 BFT131092:BFT131111 BPP131092:BPP131111 BZL131092:BZL131111 CJH131092:CJH131111 CTD131092:CTD131111 DCZ131092:DCZ131111 DMV131092:DMV131111 DWR131092:DWR131111 EGN131092:EGN131111 EQJ131092:EQJ131111 FAF131092:FAF131111 FKB131092:FKB131111 FTX131092:FTX131111 GDT131092:GDT131111 GNP131092:GNP131111 GXL131092:GXL131111 HHH131092:HHH131111 HRD131092:HRD131111 IAZ131092:IAZ131111 IKV131092:IKV131111 IUR131092:IUR131111 JEN131092:JEN131111 JOJ131092:JOJ131111 JYF131092:JYF131111 KIB131092:KIB131111 KRX131092:KRX131111 LBT131092:LBT131111 LLP131092:LLP131111 LVL131092:LVL131111 MFH131092:MFH131111 MPD131092:MPD131111 MYZ131092:MYZ131111 NIV131092:NIV131111 NSR131092:NSR131111 OCN131092:OCN131111 OMJ131092:OMJ131111 OWF131092:OWF131111 PGB131092:PGB131111 PPX131092:PPX131111 PZT131092:PZT131111 QJP131092:QJP131111 QTL131092:QTL131111 RDH131092:RDH131111 RND131092:RND131111 RWZ131092:RWZ131111 SGV131092:SGV131111 SQR131092:SQR131111 TAN131092:TAN131111 TKJ131092:TKJ131111 TUF131092:TUF131111 UEB131092:UEB131111 UNX131092:UNX131111 UXT131092:UXT131111 VHP131092:VHP131111 VRL131092:VRL131111 WBH131092:WBH131111 WLD131092:WLD131111 WUZ131092:WUZ131111 IN196628:IN196647 SJ196628:SJ196647 ACF196628:ACF196647 AMB196628:AMB196647 AVX196628:AVX196647 BFT196628:BFT196647 BPP196628:BPP196647 BZL196628:BZL196647 CJH196628:CJH196647 CTD196628:CTD196647 DCZ196628:DCZ196647 DMV196628:DMV196647 DWR196628:DWR196647 EGN196628:EGN196647 EQJ196628:EQJ196647 FAF196628:FAF196647 FKB196628:FKB196647 FTX196628:FTX196647 GDT196628:GDT196647 GNP196628:GNP196647 GXL196628:GXL196647 HHH196628:HHH196647 HRD196628:HRD196647 IAZ196628:IAZ196647 IKV196628:IKV196647 IUR196628:IUR196647 JEN196628:JEN196647 JOJ196628:JOJ196647 JYF196628:JYF196647 KIB196628:KIB196647 KRX196628:KRX196647 LBT196628:LBT196647 LLP196628:LLP196647 LVL196628:LVL196647 MFH196628:MFH196647 MPD196628:MPD196647 MYZ196628:MYZ196647 NIV196628:NIV196647 NSR196628:NSR196647 OCN196628:OCN196647 OMJ196628:OMJ196647 OWF196628:OWF196647 PGB196628:PGB196647 PPX196628:PPX196647 PZT196628:PZT196647 QJP196628:QJP196647 QTL196628:QTL196647 RDH196628:RDH196647 RND196628:RND196647 RWZ196628:RWZ196647 SGV196628:SGV196647 SQR196628:SQR196647 TAN196628:TAN196647 TKJ196628:TKJ196647 TUF196628:TUF196647 UEB196628:UEB196647 UNX196628:UNX196647 UXT196628:UXT196647 VHP196628:VHP196647 VRL196628:VRL196647 WBH196628:WBH196647 WLD196628:WLD196647 WUZ196628:WUZ196647 IN262164:IN262183 SJ262164:SJ262183 ACF262164:ACF262183 AMB262164:AMB262183 AVX262164:AVX262183 BFT262164:BFT262183 BPP262164:BPP262183 BZL262164:BZL262183 CJH262164:CJH262183 CTD262164:CTD262183 DCZ262164:DCZ262183 DMV262164:DMV262183 DWR262164:DWR262183 EGN262164:EGN262183 EQJ262164:EQJ262183 FAF262164:FAF262183 FKB262164:FKB262183 FTX262164:FTX262183 GDT262164:GDT262183 GNP262164:GNP262183 GXL262164:GXL262183 HHH262164:HHH262183 HRD262164:HRD262183 IAZ262164:IAZ262183 IKV262164:IKV262183 IUR262164:IUR262183 JEN262164:JEN262183 JOJ262164:JOJ262183 JYF262164:JYF262183 KIB262164:KIB262183 KRX262164:KRX262183 LBT262164:LBT262183 LLP262164:LLP262183 LVL262164:LVL262183 MFH262164:MFH262183 MPD262164:MPD262183 MYZ262164:MYZ262183 NIV262164:NIV262183 NSR262164:NSR262183 OCN262164:OCN262183 OMJ262164:OMJ262183 OWF262164:OWF262183 PGB262164:PGB262183 PPX262164:PPX262183 PZT262164:PZT262183 QJP262164:QJP262183 QTL262164:QTL262183 RDH262164:RDH262183 RND262164:RND262183 RWZ262164:RWZ262183 SGV262164:SGV262183 SQR262164:SQR262183 TAN262164:TAN262183 TKJ262164:TKJ262183 TUF262164:TUF262183 UEB262164:UEB262183 UNX262164:UNX262183 UXT262164:UXT262183 VHP262164:VHP262183 VRL262164:VRL262183 WBH262164:WBH262183 WLD262164:WLD262183 WUZ262164:WUZ262183 IN327700:IN327719 SJ327700:SJ327719 ACF327700:ACF327719 AMB327700:AMB327719 AVX327700:AVX327719 BFT327700:BFT327719 BPP327700:BPP327719 BZL327700:BZL327719 CJH327700:CJH327719 CTD327700:CTD327719 DCZ327700:DCZ327719 DMV327700:DMV327719 DWR327700:DWR327719 EGN327700:EGN327719 EQJ327700:EQJ327719 FAF327700:FAF327719 FKB327700:FKB327719 FTX327700:FTX327719 GDT327700:GDT327719 GNP327700:GNP327719 GXL327700:GXL327719 HHH327700:HHH327719 HRD327700:HRD327719 IAZ327700:IAZ327719 IKV327700:IKV327719 IUR327700:IUR327719 JEN327700:JEN327719 JOJ327700:JOJ327719 JYF327700:JYF327719 KIB327700:KIB327719 KRX327700:KRX327719 LBT327700:LBT327719 LLP327700:LLP327719 LVL327700:LVL327719 MFH327700:MFH327719 MPD327700:MPD327719 MYZ327700:MYZ327719 NIV327700:NIV327719 NSR327700:NSR327719 OCN327700:OCN327719 OMJ327700:OMJ327719 OWF327700:OWF327719 PGB327700:PGB327719 PPX327700:PPX327719 PZT327700:PZT327719 QJP327700:QJP327719 QTL327700:QTL327719 RDH327700:RDH327719 RND327700:RND327719 RWZ327700:RWZ327719 SGV327700:SGV327719 SQR327700:SQR327719 TAN327700:TAN327719 TKJ327700:TKJ327719 TUF327700:TUF327719 UEB327700:UEB327719 UNX327700:UNX327719 UXT327700:UXT327719 VHP327700:VHP327719 VRL327700:VRL327719 WBH327700:WBH327719 WLD327700:WLD327719 WUZ327700:WUZ327719 IN393236:IN393255 SJ393236:SJ393255 ACF393236:ACF393255 AMB393236:AMB393255 AVX393236:AVX393255 BFT393236:BFT393255 BPP393236:BPP393255 BZL393236:BZL393255 CJH393236:CJH393255 CTD393236:CTD393255 DCZ393236:DCZ393255 DMV393236:DMV393255 DWR393236:DWR393255 EGN393236:EGN393255 EQJ393236:EQJ393255 FAF393236:FAF393255 FKB393236:FKB393255 FTX393236:FTX393255 GDT393236:GDT393255 GNP393236:GNP393255 GXL393236:GXL393255 HHH393236:HHH393255 HRD393236:HRD393255 IAZ393236:IAZ393255 IKV393236:IKV393255 IUR393236:IUR393255 JEN393236:JEN393255 JOJ393236:JOJ393255 JYF393236:JYF393255 KIB393236:KIB393255 KRX393236:KRX393255 LBT393236:LBT393255 LLP393236:LLP393255 LVL393236:LVL393255 MFH393236:MFH393255 MPD393236:MPD393255 MYZ393236:MYZ393255 NIV393236:NIV393255 NSR393236:NSR393255 OCN393236:OCN393255 OMJ393236:OMJ393255 OWF393236:OWF393255 PGB393236:PGB393255 PPX393236:PPX393255 PZT393236:PZT393255 QJP393236:QJP393255 QTL393236:QTL393255 RDH393236:RDH393255 RND393236:RND393255 RWZ393236:RWZ393255 SGV393236:SGV393255 SQR393236:SQR393255 TAN393236:TAN393255 TKJ393236:TKJ393255 TUF393236:TUF393255 UEB393236:UEB393255 UNX393236:UNX393255 UXT393236:UXT393255 VHP393236:VHP393255 VRL393236:VRL393255 WBH393236:WBH393255 WLD393236:WLD393255 WUZ393236:WUZ393255 IN458772:IN458791 SJ458772:SJ458791 ACF458772:ACF458791 AMB458772:AMB458791 AVX458772:AVX458791 BFT458772:BFT458791 BPP458772:BPP458791 BZL458772:BZL458791 CJH458772:CJH458791 CTD458772:CTD458791 DCZ458772:DCZ458791 DMV458772:DMV458791 DWR458772:DWR458791 EGN458772:EGN458791 EQJ458772:EQJ458791 FAF458772:FAF458791 FKB458772:FKB458791 FTX458772:FTX458791 GDT458772:GDT458791 GNP458772:GNP458791 GXL458772:GXL458791 HHH458772:HHH458791 HRD458772:HRD458791 IAZ458772:IAZ458791 IKV458772:IKV458791 IUR458772:IUR458791 JEN458772:JEN458791 JOJ458772:JOJ458791 JYF458772:JYF458791 KIB458772:KIB458791 KRX458772:KRX458791 LBT458772:LBT458791 LLP458772:LLP458791 LVL458772:LVL458791 MFH458772:MFH458791 MPD458772:MPD458791 MYZ458772:MYZ458791 NIV458772:NIV458791 NSR458772:NSR458791 OCN458772:OCN458791 OMJ458772:OMJ458791 OWF458772:OWF458791 PGB458772:PGB458791 PPX458772:PPX458791 PZT458772:PZT458791 QJP458772:QJP458791 QTL458772:QTL458791 RDH458772:RDH458791 RND458772:RND458791 RWZ458772:RWZ458791 SGV458772:SGV458791 SQR458772:SQR458791 TAN458772:TAN458791 TKJ458772:TKJ458791 TUF458772:TUF458791 UEB458772:UEB458791 UNX458772:UNX458791 UXT458772:UXT458791 VHP458772:VHP458791 VRL458772:VRL458791 WBH458772:WBH458791 WLD458772:WLD458791 WUZ458772:WUZ458791 IN524308:IN524327 SJ524308:SJ524327 ACF524308:ACF524327 AMB524308:AMB524327 AVX524308:AVX524327 BFT524308:BFT524327 BPP524308:BPP524327 BZL524308:BZL524327 CJH524308:CJH524327 CTD524308:CTD524327 DCZ524308:DCZ524327 DMV524308:DMV524327 DWR524308:DWR524327 EGN524308:EGN524327 EQJ524308:EQJ524327 FAF524308:FAF524327 FKB524308:FKB524327 FTX524308:FTX524327 GDT524308:GDT524327 GNP524308:GNP524327 GXL524308:GXL524327 HHH524308:HHH524327 HRD524308:HRD524327 IAZ524308:IAZ524327 IKV524308:IKV524327 IUR524308:IUR524327 JEN524308:JEN524327 JOJ524308:JOJ524327 JYF524308:JYF524327 KIB524308:KIB524327 KRX524308:KRX524327 LBT524308:LBT524327 LLP524308:LLP524327 LVL524308:LVL524327 MFH524308:MFH524327 MPD524308:MPD524327 MYZ524308:MYZ524327 NIV524308:NIV524327 NSR524308:NSR524327 OCN524308:OCN524327 OMJ524308:OMJ524327 OWF524308:OWF524327 PGB524308:PGB524327 PPX524308:PPX524327 PZT524308:PZT524327 QJP524308:QJP524327 QTL524308:QTL524327 RDH524308:RDH524327 RND524308:RND524327 RWZ524308:RWZ524327 SGV524308:SGV524327 SQR524308:SQR524327 TAN524308:TAN524327 TKJ524308:TKJ524327 TUF524308:TUF524327 UEB524308:UEB524327 UNX524308:UNX524327 UXT524308:UXT524327 VHP524308:VHP524327 VRL524308:VRL524327 WBH524308:WBH524327 WLD524308:WLD524327 WUZ524308:WUZ524327 IN589844:IN589863 SJ589844:SJ589863 ACF589844:ACF589863 AMB589844:AMB589863 AVX589844:AVX589863 BFT589844:BFT589863 BPP589844:BPP589863 BZL589844:BZL589863 CJH589844:CJH589863 CTD589844:CTD589863 DCZ589844:DCZ589863 DMV589844:DMV589863 DWR589844:DWR589863 EGN589844:EGN589863 EQJ589844:EQJ589863 FAF589844:FAF589863 FKB589844:FKB589863 FTX589844:FTX589863 GDT589844:GDT589863 GNP589844:GNP589863 GXL589844:GXL589863 HHH589844:HHH589863 HRD589844:HRD589863 IAZ589844:IAZ589863 IKV589844:IKV589863 IUR589844:IUR589863 JEN589844:JEN589863 JOJ589844:JOJ589863 JYF589844:JYF589863 KIB589844:KIB589863 KRX589844:KRX589863 LBT589844:LBT589863 LLP589844:LLP589863 LVL589844:LVL589863 MFH589844:MFH589863 MPD589844:MPD589863 MYZ589844:MYZ589863 NIV589844:NIV589863 NSR589844:NSR589863 OCN589844:OCN589863 OMJ589844:OMJ589863 OWF589844:OWF589863 PGB589844:PGB589863 PPX589844:PPX589863 PZT589844:PZT589863 QJP589844:QJP589863 QTL589844:QTL589863 RDH589844:RDH589863 RND589844:RND589863 RWZ589844:RWZ589863 SGV589844:SGV589863 SQR589844:SQR589863 TAN589844:TAN589863 TKJ589844:TKJ589863 TUF589844:TUF589863 UEB589844:UEB589863 UNX589844:UNX589863 UXT589844:UXT589863 VHP589844:VHP589863 VRL589844:VRL589863 WBH589844:WBH589863 WLD589844:WLD589863 WUZ589844:WUZ589863 IN655380:IN655399 SJ655380:SJ655399 ACF655380:ACF655399 AMB655380:AMB655399 AVX655380:AVX655399 BFT655380:BFT655399 BPP655380:BPP655399 BZL655380:BZL655399 CJH655380:CJH655399 CTD655380:CTD655399 DCZ655380:DCZ655399 DMV655380:DMV655399 DWR655380:DWR655399 EGN655380:EGN655399 EQJ655380:EQJ655399 FAF655380:FAF655399 FKB655380:FKB655399 FTX655380:FTX655399 GDT655380:GDT655399 GNP655380:GNP655399 GXL655380:GXL655399 HHH655380:HHH655399 HRD655380:HRD655399 IAZ655380:IAZ655399 IKV655380:IKV655399 IUR655380:IUR655399 JEN655380:JEN655399 JOJ655380:JOJ655399 JYF655380:JYF655399 KIB655380:KIB655399 KRX655380:KRX655399 LBT655380:LBT655399 LLP655380:LLP655399 LVL655380:LVL655399 MFH655380:MFH655399 MPD655380:MPD655399 MYZ655380:MYZ655399 NIV655380:NIV655399 NSR655380:NSR655399 OCN655380:OCN655399 OMJ655380:OMJ655399 OWF655380:OWF655399 PGB655380:PGB655399 PPX655380:PPX655399 PZT655380:PZT655399 QJP655380:QJP655399 QTL655380:QTL655399 RDH655380:RDH655399 RND655380:RND655399 RWZ655380:RWZ655399 SGV655380:SGV655399 SQR655380:SQR655399 TAN655380:TAN655399 TKJ655380:TKJ655399 TUF655380:TUF655399 UEB655380:UEB655399 UNX655380:UNX655399 UXT655380:UXT655399 VHP655380:VHP655399 VRL655380:VRL655399 WBH655380:WBH655399 WLD655380:WLD655399 WUZ655380:WUZ655399 IN720916:IN720935 SJ720916:SJ720935 ACF720916:ACF720935 AMB720916:AMB720935 AVX720916:AVX720935 BFT720916:BFT720935 BPP720916:BPP720935 BZL720916:BZL720935 CJH720916:CJH720935 CTD720916:CTD720935 DCZ720916:DCZ720935 DMV720916:DMV720935 DWR720916:DWR720935 EGN720916:EGN720935 EQJ720916:EQJ720935 FAF720916:FAF720935 FKB720916:FKB720935 FTX720916:FTX720935 GDT720916:GDT720935 GNP720916:GNP720935 GXL720916:GXL720935 HHH720916:HHH720935 HRD720916:HRD720935 IAZ720916:IAZ720935 IKV720916:IKV720935 IUR720916:IUR720935 JEN720916:JEN720935 JOJ720916:JOJ720935 JYF720916:JYF720935 KIB720916:KIB720935 KRX720916:KRX720935 LBT720916:LBT720935 LLP720916:LLP720935 LVL720916:LVL720935 MFH720916:MFH720935 MPD720916:MPD720935 MYZ720916:MYZ720935 NIV720916:NIV720935 NSR720916:NSR720935 OCN720916:OCN720935 OMJ720916:OMJ720935 OWF720916:OWF720935 PGB720916:PGB720935 PPX720916:PPX720935 PZT720916:PZT720935 QJP720916:QJP720935 QTL720916:QTL720935 RDH720916:RDH720935 RND720916:RND720935 RWZ720916:RWZ720935 SGV720916:SGV720935 SQR720916:SQR720935 TAN720916:TAN720935 TKJ720916:TKJ720935 TUF720916:TUF720935 UEB720916:UEB720935 UNX720916:UNX720935 UXT720916:UXT720935 VHP720916:VHP720935 VRL720916:VRL720935 WBH720916:WBH720935 WLD720916:WLD720935 WUZ720916:WUZ720935 IN786452:IN786471 SJ786452:SJ786471 ACF786452:ACF786471 AMB786452:AMB786471 AVX786452:AVX786471 BFT786452:BFT786471 BPP786452:BPP786471 BZL786452:BZL786471 CJH786452:CJH786471 CTD786452:CTD786471 DCZ786452:DCZ786471 DMV786452:DMV786471 DWR786452:DWR786471 EGN786452:EGN786471 EQJ786452:EQJ786471 FAF786452:FAF786471 FKB786452:FKB786471 FTX786452:FTX786471 GDT786452:GDT786471 GNP786452:GNP786471 GXL786452:GXL786471 HHH786452:HHH786471 HRD786452:HRD786471 IAZ786452:IAZ786471 IKV786452:IKV786471 IUR786452:IUR786471 JEN786452:JEN786471 JOJ786452:JOJ786471 JYF786452:JYF786471 KIB786452:KIB786471 KRX786452:KRX786471 LBT786452:LBT786471 LLP786452:LLP786471 LVL786452:LVL786471 MFH786452:MFH786471 MPD786452:MPD786471 MYZ786452:MYZ786471 NIV786452:NIV786471 NSR786452:NSR786471 OCN786452:OCN786471 OMJ786452:OMJ786471 OWF786452:OWF786471 PGB786452:PGB786471 PPX786452:PPX786471 PZT786452:PZT786471 QJP786452:QJP786471 QTL786452:QTL786471 RDH786452:RDH786471 RND786452:RND786471 RWZ786452:RWZ786471 SGV786452:SGV786471 SQR786452:SQR786471 TAN786452:TAN786471 TKJ786452:TKJ786471 TUF786452:TUF786471 UEB786452:UEB786471 UNX786452:UNX786471 UXT786452:UXT786471 VHP786452:VHP786471 VRL786452:VRL786471 WBH786452:WBH786471 WLD786452:WLD786471 WUZ786452:WUZ786471 IN851988:IN852007 SJ851988:SJ852007 ACF851988:ACF852007 AMB851988:AMB852007 AVX851988:AVX852007 BFT851988:BFT852007 BPP851988:BPP852007 BZL851988:BZL852007 CJH851988:CJH852007 CTD851988:CTD852007 DCZ851988:DCZ852007 DMV851988:DMV852007 DWR851988:DWR852007 EGN851988:EGN852007 EQJ851988:EQJ852007 FAF851988:FAF852007 FKB851988:FKB852007 FTX851988:FTX852007 GDT851988:GDT852007 GNP851988:GNP852007 GXL851988:GXL852007 HHH851988:HHH852007 HRD851988:HRD852007 IAZ851988:IAZ852007 IKV851988:IKV852007 IUR851988:IUR852007 JEN851988:JEN852007 JOJ851988:JOJ852007 JYF851988:JYF852007 KIB851988:KIB852007 KRX851988:KRX852007 LBT851988:LBT852007 LLP851988:LLP852007 LVL851988:LVL852007 MFH851988:MFH852007 MPD851988:MPD852007 MYZ851988:MYZ852007 NIV851988:NIV852007 NSR851988:NSR852007 OCN851988:OCN852007 OMJ851988:OMJ852007 OWF851988:OWF852007 PGB851988:PGB852007 PPX851988:PPX852007 PZT851988:PZT852007 QJP851988:QJP852007 QTL851988:QTL852007 RDH851988:RDH852007 RND851988:RND852007 RWZ851988:RWZ852007 SGV851988:SGV852007 SQR851988:SQR852007 TAN851988:TAN852007 TKJ851988:TKJ852007 TUF851988:TUF852007 UEB851988:UEB852007 UNX851988:UNX852007 UXT851988:UXT852007 VHP851988:VHP852007 VRL851988:VRL852007 WBH851988:WBH852007 WLD851988:WLD852007 WUZ851988:WUZ852007 IN917524:IN917543 SJ917524:SJ917543 ACF917524:ACF917543 AMB917524:AMB917543 AVX917524:AVX917543 BFT917524:BFT917543 BPP917524:BPP917543 BZL917524:BZL917543 CJH917524:CJH917543 CTD917524:CTD917543 DCZ917524:DCZ917543 DMV917524:DMV917543 DWR917524:DWR917543 EGN917524:EGN917543 EQJ917524:EQJ917543 FAF917524:FAF917543 FKB917524:FKB917543 FTX917524:FTX917543 GDT917524:GDT917543 GNP917524:GNP917543 GXL917524:GXL917543 HHH917524:HHH917543 HRD917524:HRD917543 IAZ917524:IAZ917543 IKV917524:IKV917543 IUR917524:IUR917543 JEN917524:JEN917543 JOJ917524:JOJ917543 JYF917524:JYF917543 KIB917524:KIB917543 KRX917524:KRX917543 LBT917524:LBT917543 LLP917524:LLP917543 LVL917524:LVL917543 MFH917524:MFH917543 MPD917524:MPD917543 MYZ917524:MYZ917543 NIV917524:NIV917543 NSR917524:NSR917543 OCN917524:OCN917543 OMJ917524:OMJ917543 OWF917524:OWF917543 PGB917524:PGB917543 PPX917524:PPX917543 PZT917524:PZT917543 QJP917524:QJP917543 QTL917524:QTL917543 RDH917524:RDH917543 RND917524:RND917543 RWZ917524:RWZ917543 SGV917524:SGV917543 SQR917524:SQR917543 TAN917524:TAN917543 TKJ917524:TKJ917543 TUF917524:TUF917543 UEB917524:UEB917543 UNX917524:UNX917543 UXT917524:UXT917543 VHP917524:VHP917543 VRL917524:VRL917543 WBH917524:WBH917543 WLD917524:WLD917543 WUZ917524:WUZ917543 IN983060:IN983079 SJ983060:SJ983079 ACF983060:ACF983079 AMB983060:AMB983079 AVX983060:AVX983079 BFT983060:BFT983079 BPP983060:BPP983079 BZL983060:BZL983079 CJH983060:CJH983079 CTD983060:CTD983079 DCZ983060:DCZ983079 DMV983060:DMV983079 DWR983060:DWR983079 EGN983060:EGN983079 EQJ983060:EQJ983079 FAF983060:FAF983079 FKB983060:FKB983079 FTX983060:FTX983079 GDT983060:GDT983079 GNP983060:GNP983079 GXL983060:GXL983079 HHH983060:HHH983079 HRD983060:HRD983079 IAZ983060:IAZ983079 IKV983060:IKV983079 IUR983060:IUR983079 JEN983060:JEN983079 JOJ983060:JOJ983079 JYF983060:JYF983079 KIB983060:KIB983079 KRX983060:KRX983079 LBT983060:LBT983079 LLP983060:LLP983079 LVL983060:LVL983079 MFH983060:MFH983079 MPD983060:MPD983079 MYZ983060:MYZ983079 NIV983060:NIV983079 NSR983060:NSR983079 OCN983060:OCN983079 OMJ983060:OMJ983079 OWF983060:OWF983079 PGB983060:PGB983079 PPX983060:PPX983079 PZT983060:PZT983079 QJP983060:QJP983079 QTL983060:QTL983079 RDH983060:RDH983079 RND983060:RND983079 RWZ983060:RWZ983079 SGV983060:SGV983079 SQR983060:SQR983079 TAN983060:TAN983079 TKJ983060:TKJ983079 TUF983060:TUF983079 UEB983060:UEB983079 UNX983060:UNX983079 UXT983060:UXT983079 VHP983060:VHP983079 VRL983060:VRL983079 WBH983060:WBH983079 WLD983060:WLD983079 IN8:IN62 SJ8:SJ62 ACF8:ACF62 AMB8:AMB62 AVX8:AVX62 BFT8:BFT62 BPP8:BPP62 BZL8:BZL62 CJH8:CJH62 CTD8:CTD62 DCZ8:DCZ62 DMV8:DMV62 DWR8:DWR62 EGN8:EGN62 EQJ8:EQJ62 FAF8:FAF62 FKB8:FKB62 FTX8:FTX62 GDT8:GDT62 GNP8:GNP62 GXL8:GXL62 HHH8:HHH62 HRD8:HRD62 IAZ8:IAZ62 IKV8:IKV62 IUR8:IUR62 JEN8:JEN62 JOJ8:JOJ62 JYF8:JYF62 KIB8:KIB62 KRX8:KRX62 LBT8:LBT62 LLP8:LLP62 LVL8:LVL62 MFH8:MFH62 MPD8:MPD62 MYZ8:MYZ62 NIV8:NIV62 NSR8:NSR62 OCN8:OCN62 OMJ8:OMJ62 OWF8:OWF62 PGB8:PGB62 PPX8:PPX62 PZT8:PZT62 QJP8:QJP62 QTL8:QTL62 RDH8:RDH62 RND8:RND62 RWZ8:RWZ62 SGV8:SGV62 SQR8:SQR62 TAN8:TAN62 TKJ8:TKJ62 TUF8:TUF62 UEB8:UEB62 UNX8:UNX62 UXT8:UXT62 VHP8:VHP62 VRL8:VRL62 WBH8:WBH62 WLD8:WLD62 WUZ8:WUZ62">
      <formula1>$B$73:$B$74</formula1>
    </dataValidation>
    <dataValidation type="list" showErrorMessage="1" sqref="E8:E14 J8:J14">
      <formula1>"○,×"</formula1>
    </dataValidation>
    <dataValidation type="list" allowBlank="1" showInputMessage="1" showErrorMessage="1" sqref="AC8:AC57">
      <formula1>"○"</formula1>
    </dataValidation>
  </dataValidations>
  <printOptions horizontalCentered="1"/>
  <pageMargins left="0.51181102362204722" right="0.51181102362204722" top="0.74803149606299213" bottom="0.74803149606299213" header="0.31496062992125984" footer="0.31496062992125984"/>
  <pageSetup paperSize="9" scale="25" orientation="landscape" r:id="rId1"/>
  <headerFooter>
    <oddHeader xml:space="preserve">&amp;R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H21"/>
  <sheetViews>
    <sheetView showGridLines="0" view="pageBreakPreview" zoomScale="90" zoomScaleNormal="100" zoomScaleSheetLayoutView="90" workbookViewId="0">
      <selection activeCell="A2" sqref="A2"/>
    </sheetView>
  </sheetViews>
  <sheetFormatPr defaultColWidth="9" defaultRowHeight="18" customHeight="1"/>
  <cols>
    <col min="1" max="1" width="5" style="1" customWidth="1"/>
    <col min="2" max="2" width="15.625" style="1" customWidth="1"/>
    <col min="3" max="3" width="14.625" style="1" customWidth="1"/>
    <col min="4" max="4" width="22" style="1" customWidth="1"/>
    <col min="5" max="8" width="13.75" style="1" customWidth="1"/>
    <col min="9" max="9" width="2.5" style="1" customWidth="1"/>
    <col min="10" max="21" width="3" style="1" customWidth="1"/>
    <col min="22" max="16384" width="9" style="1"/>
  </cols>
  <sheetData>
    <row r="1" spans="1:8" ht="18" customHeight="1" thickBot="1">
      <c r="A1" s="99" t="s">
        <v>415</v>
      </c>
    </row>
    <row r="2" spans="1:8" ht="18" customHeight="1" thickBot="1">
      <c r="D2" s="430" t="s">
        <v>289</v>
      </c>
      <c r="E2" s="2061" t="str">
        <f>【様式６】実績報告書Ⅰ!V5</f>
        <v>記載例小規模保育園</v>
      </c>
      <c r="F2" s="2062"/>
      <c r="G2" s="2062"/>
      <c r="H2" s="2063"/>
    </row>
    <row r="4" spans="1:8" ht="18" customHeight="1">
      <c r="A4" s="1673" t="s">
        <v>274</v>
      </c>
      <c r="B4" s="1673"/>
      <c r="C4" s="1673"/>
      <c r="D4" s="1673"/>
      <c r="E4" s="1673"/>
      <c r="F4" s="1673"/>
      <c r="G4" s="1673"/>
      <c r="H4" s="1683"/>
    </row>
    <row r="5" spans="1:8" ht="18" customHeight="1" thickBot="1">
      <c r="A5" s="7"/>
      <c r="B5" s="7"/>
      <c r="C5" s="7"/>
      <c r="D5" s="7"/>
      <c r="E5" s="7"/>
      <c r="F5" s="7"/>
      <c r="G5" s="7"/>
      <c r="H5" s="7"/>
    </row>
    <row r="6" spans="1:8" ht="39.950000000000003" customHeight="1">
      <c r="A6" s="2069" t="s">
        <v>22</v>
      </c>
      <c r="B6" s="2071" t="s">
        <v>20</v>
      </c>
      <c r="C6" s="2071" t="s">
        <v>21</v>
      </c>
      <c r="D6" s="2071" t="s">
        <v>369</v>
      </c>
      <c r="E6" s="2073" t="s">
        <v>272</v>
      </c>
      <c r="F6" s="1349"/>
      <c r="G6" s="2073" t="s">
        <v>273</v>
      </c>
      <c r="H6" s="2074"/>
    </row>
    <row r="7" spans="1:8" ht="56.1" customHeight="1" thickBot="1">
      <c r="A7" s="2070"/>
      <c r="B7" s="2072"/>
      <c r="C7" s="2072"/>
      <c r="D7" s="2072"/>
      <c r="E7" s="350"/>
      <c r="F7" s="246" t="s">
        <v>370</v>
      </c>
      <c r="G7" s="46"/>
      <c r="H7" s="247" t="s">
        <v>370</v>
      </c>
    </row>
    <row r="8" spans="1:8" ht="21.75" customHeight="1">
      <c r="A8" s="351" t="s">
        <v>137</v>
      </c>
      <c r="B8" s="352" t="s">
        <v>110</v>
      </c>
      <c r="C8" s="352" t="s">
        <v>111</v>
      </c>
      <c r="D8" s="352" t="s">
        <v>112</v>
      </c>
      <c r="E8" s="221">
        <v>200000</v>
      </c>
      <c r="F8" s="221"/>
      <c r="G8" s="445"/>
      <c r="H8" s="222"/>
    </row>
    <row r="9" spans="1:8" ht="21.75" customHeight="1">
      <c r="A9" s="97"/>
      <c r="B9" s="272"/>
      <c r="C9" s="272"/>
      <c r="D9" s="272"/>
      <c r="E9" s="223"/>
      <c r="F9" s="223"/>
      <c r="G9" s="224"/>
      <c r="H9" s="264"/>
    </row>
    <row r="10" spans="1:8" ht="21.75" customHeight="1">
      <c r="A10" s="97"/>
      <c r="B10" s="272"/>
      <c r="C10" s="272"/>
      <c r="D10" s="272"/>
      <c r="E10" s="223"/>
      <c r="F10" s="223"/>
      <c r="G10" s="224"/>
      <c r="H10" s="225"/>
    </row>
    <row r="11" spans="1:8" ht="21.75" customHeight="1">
      <c r="A11" s="97"/>
      <c r="B11" s="272"/>
      <c r="C11" s="272"/>
      <c r="D11" s="272"/>
      <c r="E11" s="223"/>
      <c r="F11" s="223"/>
      <c r="G11" s="224"/>
      <c r="H11" s="225"/>
    </row>
    <row r="12" spans="1:8" ht="21.75" customHeight="1">
      <c r="A12" s="97"/>
      <c r="B12" s="272"/>
      <c r="C12" s="272"/>
      <c r="D12" s="272"/>
      <c r="E12" s="223"/>
      <c r="F12" s="223"/>
      <c r="G12" s="224"/>
      <c r="H12" s="225"/>
    </row>
    <row r="13" spans="1:8" ht="21.75" customHeight="1">
      <c r="A13" s="97"/>
      <c r="B13" s="272"/>
      <c r="C13" s="272"/>
      <c r="D13" s="272"/>
      <c r="E13" s="223"/>
      <c r="F13" s="223"/>
      <c r="G13" s="224"/>
      <c r="H13" s="225"/>
    </row>
    <row r="14" spans="1:8" ht="21.75" customHeight="1">
      <c r="A14" s="97"/>
      <c r="B14" s="272"/>
      <c r="C14" s="272"/>
      <c r="D14" s="272"/>
      <c r="E14" s="223"/>
      <c r="F14" s="223"/>
      <c r="G14" s="224"/>
      <c r="H14" s="225"/>
    </row>
    <row r="15" spans="1:8" ht="21.75" customHeight="1">
      <c r="A15" s="97"/>
      <c r="B15" s="272"/>
      <c r="C15" s="272"/>
      <c r="D15" s="272"/>
      <c r="E15" s="223"/>
      <c r="F15" s="223"/>
      <c r="G15" s="224"/>
      <c r="H15" s="225"/>
    </row>
    <row r="16" spans="1:8" ht="21.75" customHeight="1">
      <c r="A16" s="97"/>
      <c r="B16" s="272"/>
      <c r="C16" s="272"/>
      <c r="D16" s="272"/>
      <c r="E16" s="223"/>
      <c r="F16" s="223"/>
      <c r="G16" s="224"/>
      <c r="H16" s="225"/>
    </row>
    <row r="17" spans="1:8" ht="21.75" customHeight="1">
      <c r="A17" s="110"/>
      <c r="B17" s="109"/>
      <c r="C17" s="109"/>
      <c r="D17" s="109"/>
      <c r="E17" s="226"/>
      <c r="F17" s="226"/>
      <c r="G17" s="227"/>
      <c r="H17" s="228"/>
    </row>
    <row r="18" spans="1:8" ht="21.75" customHeight="1" thickBot="1">
      <c r="A18" s="2064" t="s">
        <v>109</v>
      </c>
      <c r="B18" s="2065"/>
      <c r="C18" s="2065"/>
      <c r="D18" s="2066"/>
      <c r="E18" s="229">
        <f>SUM(E9:E17)</f>
        <v>0</v>
      </c>
      <c r="F18" s="230">
        <f>SUM(F9:F17)</f>
        <v>0</v>
      </c>
      <c r="G18" s="231">
        <f>SUM(G9:G17)</f>
        <v>0</v>
      </c>
      <c r="H18" s="232">
        <f>SUM(H9:H17)</f>
        <v>0</v>
      </c>
    </row>
    <row r="19" spans="1:8" ht="19.5" customHeight="1">
      <c r="A19" s="353" t="s">
        <v>228</v>
      </c>
      <c r="B19" s="2067" t="s">
        <v>126</v>
      </c>
      <c r="C19" s="2067"/>
      <c r="D19" s="2067"/>
      <c r="E19" s="2067"/>
      <c r="F19" s="2067"/>
      <c r="G19" s="2067"/>
      <c r="H19" s="2067"/>
    </row>
    <row r="20" spans="1:8" ht="19.5" customHeight="1">
      <c r="A20" s="355"/>
      <c r="B20" s="2068"/>
      <c r="C20" s="2068"/>
      <c r="D20" s="2068"/>
      <c r="E20" s="2068"/>
      <c r="F20" s="2068"/>
      <c r="G20" s="2068"/>
      <c r="H20" s="2068"/>
    </row>
    <row r="21" spans="1:8" ht="18" customHeight="1">
      <c r="A21" s="356" t="s">
        <v>355</v>
      </c>
      <c r="B21" s="2060" t="s">
        <v>357</v>
      </c>
      <c r="C21" s="2060"/>
      <c r="D21" s="2060"/>
      <c r="E21" s="2060"/>
      <c r="F21" s="2060"/>
      <c r="G21" s="2060"/>
      <c r="H21" s="2060"/>
    </row>
  </sheetData>
  <sheetProtection insertColumns="0" insertRows="0"/>
  <mergeCells count="11">
    <mergeCell ref="B21:H21"/>
    <mergeCell ref="E2:H2"/>
    <mergeCell ref="A18:D18"/>
    <mergeCell ref="B19:H20"/>
    <mergeCell ref="A4:H4"/>
    <mergeCell ref="A6:A7"/>
    <mergeCell ref="B6:B7"/>
    <mergeCell ref="C6:C7"/>
    <mergeCell ref="D6:D7"/>
    <mergeCell ref="E6:F6"/>
    <mergeCell ref="G6:H6"/>
  </mergeCells>
  <phoneticPr fontId="7"/>
  <printOptions horizontalCentered="1"/>
  <pageMargins left="0.55118110236220474" right="0.55118110236220474" top="0.70866141732283472" bottom="0.98425196850393704" header="0.51181102362204722" footer="0.51181102362204722"/>
  <pageSetup paperSize="9" scale="83"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A1:AJ54"/>
  <sheetViews>
    <sheetView showGridLines="0" view="pageBreakPreview" topLeftCell="A23" zoomScale="80" zoomScaleNormal="100" zoomScaleSheetLayoutView="80" workbookViewId="0">
      <selection activeCell="X55" sqref="X55"/>
    </sheetView>
  </sheetViews>
  <sheetFormatPr defaultColWidth="9" defaultRowHeight="18" customHeight="1"/>
  <cols>
    <col min="1" max="1" width="2.125" style="1" customWidth="1"/>
    <col min="2" max="2" width="3.25" style="1" customWidth="1"/>
    <col min="3" max="3" width="5.625" style="1" customWidth="1"/>
    <col min="4" max="8" width="3.25" style="1" customWidth="1"/>
    <col min="9" max="9" width="3.375" style="1" customWidth="1"/>
    <col min="10" max="15" width="3.25" style="1" customWidth="1"/>
    <col min="16" max="27" width="3.75" style="1" customWidth="1"/>
    <col min="28" max="32" width="3.25" style="1" customWidth="1"/>
    <col min="33" max="33" width="2.75" style="1" customWidth="1"/>
    <col min="34" max="34" width="1.625" style="1" customWidth="1"/>
    <col min="35" max="35" width="3" style="1" hidden="1" customWidth="1"/>
    <col min="36" max="36" width="3" style="1" customWidth="1"/>
    <col min="37" max="37" width="11.25" style="1" bestFit="1" customWidth="1"/>
    <col min="38" max="16384" width="9" style="1"/>
  </cols>
  <sheetData>
    <row r="1" spans="1:35" ht="18" hidden="1" customHeight="1">
      <c r="P1" s="6"/>
    </row>
    <row r="2" spans="1:35" ht="18" customHeight="1">
      <c r="A2" s="99" t="s">
        <v>416</v>
      </c>
    </row>
    <row r="3" spans="1:35" ht="18" customHeight="1">
      <c r="A3" s="1708" t="str">
        <f>"令和"&amp;①平均年齢別児童数計算表!$E$3&amp;"年度賃金改善計画書（処遇改善等加算Ⅱ）"</f>
        <v>令和4年度賃金改善計画書（処遇改善等加算Ⅱ）</v>
      </c>
      <c r="B3" s="1708"/>
      <c r="C3" s="1708"/>
      <c r="D3" s="1708"/>
      <c r="E3" s="1708"/>
      <c r="F3" s="1708"/>
      <c r="G3" s="1708"/>
      <c r="H3" s="1708"/>
      <c r="I3" s="1708"/>
      <c r="J3" s="1708"/>
      <c r="K3" s="1708"/>
      <c r="L3" s="1708"/>
      <c r="M3" s="1708"/>
      <c r="N3" s="1708"/>
      <c r="O3" s="1708"/>
      <c r="P3" s="1708"/>
      <c r="Q3" s="1708"/>
      <c r="R3" s="1708"/>
      <c r="S3" s="1708"/>
      <c r="T3" s="1708"/>
      <c r="U3" s="1708"/>
      <c r="V3" s="1708"/>
      <c r="W3" s="1708"/>
      <c r="X3" s="1708"/>
      <c r="Y3" s="1708"/>
      <c r="Z3" s="1708"/>
      <c r="AA3" s="1708"/>
      <c r="AB3" s="1708"/>
      <c r="AC3" s="1708"/>
      <c r="AD3" s="1708"/>
      <c r="AE3" s="1708"/>
      <c r="AF3" s="1708"/>
      <c r="AG3" s="1708"/>
    </row>
    <row r="4" spans="1:35" ht="18" customHeight="1" thickBot="1">
      <c r="A4" s="64"/>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7"/>
    </row>
    <row r="5" spans="1:35" ht="17.25" customHeight="1">
      <c r="B5" s="9"/>
      <c r="C5" s="8"/>
      <c r="D5" s="8"/>
      <c r="E5" s="8"/>
      <c r="F5" s="8"/>
      <c r="G5" s="8"/>
      <c r="H5" s="8"/>
      <c r="I5" s="9"/>
      <c r="J5" s="9"/>
      <c r="K5" s="9"/>
      <c r="L5" s="9"/>
      <c r="M5" s="9"/>
      <c r="N5" s="65"/>
      <c r="O5" s="1342" t="s">
        <v>6</v>
      </c>
      <c r="P5" s="1343"/>
      <c r="Q5" s="1343"/>
      <c r="R5" s="1343"/>
      <c r="S5" s="1343"/>
      <c r="T5" s="1343"/>
      <c r="U5" s="1664" t="str">
        <f>【様式３】加算人数認定!U8</f>
        <v>三木市</v>
      </c>
      <c r="V5" s="1665"/>
      <c r="W5" s="1665"/>
      <c r="X5" s="1665"/>
      <c r="Y5" s="1665"/>
      <c r="Z5" s="1665"/>
      <c r="AA5" s="1665"/>
      <c r="AB5" s="1665"/>
      <c r="AC5" s="1665"/>
      <c r="AD5" s="1665"/>
      <c r="AE5" s="1665"/>
      <c r="AF5" s="1665"/>
      <c r="AG5" s="1666"/>
    </row>
    <row r="6" spans="1:35" ht="17.25" customHeight="1">
      <c r="C6" s="8"/>
      <c r="D6" s="8"/>
      <c r="E6" s="8"/>
      <c r="O6" s="1330" t="s">
        <v>9</v>
      </c>
      <c r="P6" s="1331"/>
      <c r="Q6" s="1331"/>
      <c r="R6" s="1331"/>
      <c r="S6" s="1331"/>
      <c r="T6" s="1331"/>
      <c r="U6" s="1895" t="str">
        <f>【様式３】加算人数認定!U9</f>
        <v>記載例小規模保育園</v>
      </c>
      <c r="V6" s="1896"/>
      <c r="W6" s="1896"/>
      <c r="X6" s="1896"/>
      <c r="Y6" s="1896"/>
      <c r="Z6" s="1896"/>
      <c r="AA6" s="1896"/>
      <c r="AB6" s="1896"/>
      <c r="AC6" s="1896"/>
      <c r="AD6" s="1896"/>
      <c r="AE6" s="1896"/>
      <c r="AF6" s="1896"/>
      <c r="AG6" s="1897"/>
    </row>
    <row r="7" spans="1:35" ht="17.25" customHeight="1">
      <c r="C7" s="8"/>
      <c r="D7" s="8"/>
      <c r="E7" s="8"/>
      <c r="O7" s="1330" t="s">
        <v>41</v>
      </c>
      <c r="P7" s="1331"/>
      <c r="Q7" s="1331"/>
      <c r="R7" s="1331"/>
      <c r="S7" s="1331"/>
      <c r="T7" s="1331"/>
      <c r="U7" s="1895" t="str">
        <f>【様式３】加算人数認定!U10</f>
        <v>小規模保育事業所Ａ型</v>
      </c>
      <c r="V7" s="1896"/>
      <c r="W7" s="1896"/>
      <c r="X7" s="1896"/>
      <c r="Y7" s="1896"/>
      <c r="Z7" s="1896"/>
      <c r="AA7" s="1896"/>
      <c r="AB7" s="1896"/>
      <c r="AC7" s="1896"/>
      <c r="AD7" s="1896"/>
      <c r="AE7" s="1896"/>
      <c r="AF7" s="1896"/>
      <c r="AG7" s="1897"/>
    </row>
    <row r="8" spans="1:35" ht="17.25" customHeight="1" thickBot="1">
      <c r="C8" s="8"/>
      <c r="D8" s="8"/>
      <c r="E8" s="8"/>
      <c r="F8" s="66"/>
      <c r="G8" s="66"/>
      <c r="H8" s="66"/>
      <c r="I8" s="66"/>
      <c r="J8" s="66"/>
      <c r="K8" s="66"/>
      <c r="L8" s="8"/>
      <c r="M8" s="8"/>
      <c r="N8" s="8"/>
      <c r="O8" s="1335" t="s">
        <v>35</v>
      </c>
      <c r="P8" s="1336"/>
      <c r="Q8" s="1336"/>
      <c r="R8" s="1336"/>
      <c r="S8" s="1336"/>
      <c r="T8" s="1336"/>
      <c r="U8" s="69">
        <f>【様式３】加算人数認定!U11</f>
        <v>0</v>
      </c>
      <c r="V8" s="68">
        <f>【様式３】加算人数認定!V11</f>
        <v>0</v>
      </c>
      <c r="W8" s="69">
        <f>【様式３】加算人数認定!W11</f>
        <v>0</v>
      </c>
      <c r="X8" s="67">
        <f>【様式３】加算人数認定!X11</f>
        <v>0</v>
      </c>
      <c r="Y8" s="68">
        <f>【様式３】加算人数認定!Y11</f>
        <v>0</v>
      </c>
      <c r="Z8" s="69">
        <f>【様式３】加算人数認定!Z11</f>
        <v>0</v>
      </c>
      <c r="AA8" s="68">
        <f>【様式３】加算人数認定!AA11</f>
        <v>0</v>
      </c>
      <c r="AB8" s="69">
        <f>【様式３】加算人数認定!AB11</f>
        <v>0</v>
      </c>
      <c r="AC8" s="67">
        <f>【様式３】加算人数認定!AC11</f>
        <v>0</v>
      </c>
      <c r="AD8" s="67">
        <f>【様式３】加算人数認定!AD11</f>
        <v>0</v>
      </c>
      <c r="AE8" s="67">
        <f>【様式３】加算人数認定!AE11</f>
        <v>0</v>
      </c>
      <c r="AF8" s="68">
        <f>【様式３】加算人数認定!AF11</f>
        <v>0</v>
      </c>
      <c r="AG8" s="70">
        <f>【様式３】加算人数認定!AG11</f>
        <v>0</v>
      </c>
    </row>
    <row r="9" spans="1:35" ht="18" customHeight="1">
      <c r="A9" s="9"/>
      <c r="B9" s="9"/>
      <c r="C9" s="9"/>
      <c r="D9" s="9"/>
      <c r="E9" s="9"/>
      <c r="F9" s="9"/>
      <c r="G9" s="9"/>
      <c r="H9" s="9"/>
      <c r="I9" s="9"/>
      <c r="J9" s="9"/>
      <c r="K9" s="9"/>
      <c r="L9" s="9"/>
      <c r="M9" s="9"/>
      <c r="N9" s="9"/>
      <c r="O9" s="9"/>
      <c r="P9" s="9"/>
      <c r="Q9" s="276"/>
      <c r="R9" s="276"/>
      <c r="S9" s="276"/>
      <c r="T9" s="276"/>
      <c r="U9" s="276"/>
      <c r="V9" s="276"/>
      <c r="W9" s="276"/>
      <c r="X9" s="276"/>
      <c r="Y9" s="12"/>
      <c r="Z9" s="12"/>
      <c r="AA9" s="12"/>
      <c r="AB9" s="12"/>
      <c r="AC9" s="12"/>
      <c r="AD9" s="12"/>
      <c r="AE9" s="12"/>
    </row>
    <row r="10" spans="1:35" ht="18" customHeight="1" thickBot="1">
      <c r="A10" s="1" t="s">
        <v>12</v>
      </c>
    </row>
    <row r="11" spans="1:35" ht="18" customHeight="1" thickBot="1">
      <c r="B11" s="154" t="s">
        <v>13</v>
      </c>
      <c r="C11" s="2222" t="s">
        <v>193</v>
      </c>
      <c r="D11" s="2223"/>
      <c r="E11" s="2223"/>
      <c r="F11" s="2223"/>
      <c r="G11" s="2223"/>
      <c r="H11" s="2223"/>
      <c r="I11" s="2223"/>
      <c r="J11" s="2223"/>
      <c r="K11" s="2223"/>
      <c r="L11" s="2223"/>
      <c r="M11" s="2223"/>
      <c r="N11" s="2223"/>
      <c r="O11" s="2224"/>
      <c r="P11" s="2236" t="s">
        <v>625</v>
      </c>
      <c r="Q11" s="2237"/>
      <c r="R11" s="2237"/>
      <c r="S11" s="2238"/>
      <c r="AI11" s="1" t="s">
        <v>278</v>
      </c>
    </row>
    <row r="12" spans="1:35" ht="18" customHeight="1" thickBot="1">
      <c r="B12" s="2217" t="s">
        <v>197</v>
      </c>
      <c r="C12" s="2239" t="s">
        <v>300</v>
      </c>
      <c r="D12" s="2240"/>
      <c r="E12" s="2240"/>
      <c r="F12" s="2240"/>
      <c r="G12" s="2240"/>
      <c r="H12" s="2240"/>
      <c r="I12" s="2240"/>
      <c r="J12" s="2240"/>
      <c r="K12" s="2240"/>
      <c r="L12" s="2240"/>
      <c r="M12" s="2240"/>
      <c r="N12" s="2240"/>
      <c r="O12" s="2241"/>
      <c r="P12" s="2219" t="s">
        <v>118</v>
      </c>
      <c r="Q12" s="2220"/>
      <c r="R12" s="817">
        <f>【様式３】加算人数認定!$AA$78</f>
        <v>2</v>
      </c>
      <c r="S12" s="818" t="s">
        <v>42</v>
      </c>
      <c r="T12" s="2221" t="s">
        <v>117</v>
      </c>
      <c r="U12" s="2221"/>
      <c r="V12" s="819">
        <f>【様式３】加算人数認定!$AA$79</f>
        <v>1</v>
      </c>
      <c r="W12" s="820" t="s">
        <v>42</v>
      </c>
      <c r="X12" s="370"/>
      <c r="Y12" s="150"/>
      <c r="Z12" s="150"/>
      <c r="AA12" s="150"/>
      <c r="AB12" s="150"/>
      <c r="AC12" s="150"/>
      <c r="AD12" s="150"/>
      <c r="AE12" s="150"/>
      <c r="AF12" s="150"/>
      <c r="AG12" s="10"/>
      <c r="AI12" s="1" t="s">
        <v>279</v>
      </c>
    </row>
    <row r="13" spans="1:35" ht="18" customHeight="1">
      <c r="B13" s="2218"/>
      <c r="C13" s="2239"/>
      <c r="D13" s="2240"/>
      <c r="E13" s="2240"/>
      <c r="F13" s="2240"/>
      <c r="G13" s="2240"/>
      <c r="H13" s="2240"/>
      <c r="I13" s="2240"/>
      <c r="J13" s="2240"/>
      <c r="K13" s="2240"/>
      <c r="L13" s="2240"/>
      <c r="M13" s="2240"/>
      <c r="N13" s="2240"/>
      <c r="O13" s="2241"/>
      <c r="P13" s="2233">
        <f>②処遇Ⅱ人数計算表!$H$32</f>
        <v>1245000</v>
      </c>
      <c r="Q13" s="2234"/>
      <c r="R13" s="2234"/>
      <c r="S13" s="2234"/>
      <c r="T13" s="2234"/>
      <c r="U13" s="2234"/>
      <c r="V13" s="2234"/>
      <c r="W13" s="2234"/>
      <c r="X13" s="2235"/>
      <c r="Y13" s="2235"/>
      <c r="Z13" s="2235"/>
      <c r="AA13" s="2235"/>
      <c r="AB13" s="2235"/>
      <c r="AC13" s="2235"/>
      <c r="AD13" s="2235"/>
      <c r="AE13" s="2235"/>
      <c r="AF13" s="2235"/>
      <c r="AG13" s="71" t="s">
        <v>17</v>
      </c>
    </row>
    <row r="14" spans="1:35" ht="33.950000000000003" customHeight="1" thickBot="1">
      <c r="B14" s="259" t="s">
        <v>277</v>
      </c>
      <c r="C14" s="135"/>
      <c r="D14" s="192"/>
      <c r="E14" s="2225" t="s">
        <v>301</v>
      </c>
      <c r="F14" s="1905"/>
      <c r="G14" s="1905"/>
      <c r="H14" s="1905"/>
      <c r="I14" s="1905"/>
      <c r="J14" s="1905"/>
      <c r="K14" s="1905"/>
      <c r="L14" s="1905"/>
      <c r="M14" s="1905"/>
      <c r="N14" s="1905"/>
      <c r="O14" s="1906"/>
      <c r="P14" s="2226"/>
      <c r="Q14" s="2227"/>
      <c r="R14" s="2227"/>
      <c r="S14" s="2227"/>
      <c r="T14" s="2227"/>
      <c r="U14" s="2227"/>
      <c r="V14" s="2227"/>
      <c r="W14" s="2227"/>
      <c r="X14" s="2227"/>
      <c r="Y14" s="2227"/>
      <c r="Z14" s="2227"/>
      <c r="AA14" s="2227"/>
      <c r="AB14" s="2227"/>
      <c r="AC14" s="2227"/>
      <c r="AD14" s="2227"/>
      <c r="AE14" s="2227"/>
      <c r="AF14" s="2227"/>
      <c r="AG14" s="72" t="s">
        <v>17</v>
      </c>
    </row>
    <row r="15" spans="1:35" ht="18" customHeight="1" thickBot="1">
      <c r="B15" s="155" t="s">
        <v>23</v>
      </c>
      <c r="C15" s="2230" t="s">
        <v>16</v>
      </c>
      <c r="D15" s="2231"/>
      <c r="E15" s="2231"/>
      <c r="F15" s="2231"/>
      <c r="G15" s="2231"/>
      <c r="H15" s="2231"/>
      <c r="I15" s="2231"/>
      <c r="J15" s="2231"/>
      <c r="K15" s="2231"/>
      <c r="L15" s="2231"/>
      <c r="M15" s="2231"/>
      <c r="N15" s="2231"/>
      <c r="O15" s="2232"/>
      <c r="P15" s="2242" t="str">
        <f>【様式５】計画書Ⅰ!$Q$15</f>
        <v>令和４年４月　～　令和５年３月</v>
      </c>
      <c r="Q15" s="2243"/>
      <c r="R15" s="2243"/>
      <c r="S15" s="2243"/>
      <c r="T15" s="2243"/>
      <c r="U15" s="2243"/>
      <c r="V15" s="2243"/>
      <c r="W15" s="2243"/>
      <c r="X15" s="2243"/>
      <c r="Y15" s="2243"/>
      <c r="Z15" s="2243"/>
      <c r="AA15" s="2243"/>
      <c r="AB15" s="2243"/>
      <c r="AC15" s="411" t="s">
        <v>195</v>
      </c>
      <c r="AD15" s="816">
        <v>12</v>
      </c>
      <c r="AE15" s="156" t="s">
        <v>196</v>
      </c>
      <c r="AF15" s="411"/>
      <c r="AG15" s="412" t="s">
        <v>194</v>
      </c>
    </row>
    <row r="16" spans="1:35" ht="45" customHeight="1">
      <c r="B16" s="248" t="s">
        <v>228</v>
      </c>
      <c r="C16" s="2246" t="s">
        <v>383</v>
      </c>
      <c r="D16" s="2246"/>
      <c r="E16" s="2246"/>
      <c r="F16" s="2246"/>
      <c r="G16" s="2246"/>
      <c r="H16" s="2246"/>
      <c r="I16" s="2246"/>
      <c r="J16" s="2246"/>
      <c r="K16" s="2246"/>
      <c r="L16" s="2246"/>
      <c r="M16" s="2246"/>
      <c r="N16" s="2246"/>
      <c r="O16" s="2246"/>
      <c r="P16" s="2246"/>
      <c r="Q16" s="2246"/>
      <c r="R16" s="2246"/>
      <c r="S16" s="2246"/>
      <c r="T16" s="2246"/>
      <c r="U16" s="2246"/>
      <c r="V16" s="2246"/>
      <c r="W16" s="2246"/>
      <c r="X16" s="2246"/>
      <c r="Y16" s="2246"/>
      <c r="Z16" s="2246"/>
      <c r="AA16" s="2246"/>
      <c r="AB16" s="2246"/>
      <c r="AC16" s="2246"/>
      <c r="AD16" s="2246"/>
      <c r="AE16" s="2246"/>
      <c r="AF16" s="2246"/>
      <c r="AG16" s="2246"/>
    </row>
    <row r="17" spans="1:33" s="74" customFormat="1" ht="18.75" customHeight="1">
      <c r="B17" s="245"/>
      <c r="C17" s="2247"/>
      <c r="D17" s="2247"/>
      <c r="E17" s="2247"/>
      <c r="F17" s="2247"/>
      <c r="G17" s="2247"/>
      <c r="H17" s="2247"/>
      <c r="I17" s="2247"/>
      <c r="J17" s="2247"/>
      <c r="K17" s="2247"/>
      <c r="L17" s="2247"/>
      <c r="M17" s="2247"/>
      <c r="N17" s="2247"/>
      <c r="O17" s="2247"/>
      <c r="P17" s="2247"/>
      <c r="Q17" s="2247"/>
      <c r="R17" s="2247"/>
      <c r="S17" s="2247"/>
      <c r="T17" s="2247"/>
      <c r="U17" s="2247"/>
      <c r="V17" s="2247"/>
      <c r="W17" s="2247"/>
      <c r="X17" s="2247"/>
      <c r="Y17" s="2247"/>
      <c r="Z17" s="2247"/>
      <c r="AA17" s="2247"/>
      <c r="AB17" s="2247"/>
      <c r="AC17" s="2247"/>
      <c r="AD17" s="2247"/>
      <c r="AE17" s="2247"/>
      <c r="AF17" s="2247"/>
      <c r="AG17" s="2247"/>
    </row>
    <row r="18" spans="1:33" ht="9.9499999999999993" customHeight="1">
      <c r="B18" s="75"/>
      <c r="C18" s="76"/>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8"/>
    </row>
    <row r="19" spans="1:33" s="94" customFormat="1" ht="17.100000000000001" customHeight="1" thickBot="1">
      <c r="A19" s="95" t="s">
        <v>346</v>
      </c>
      <c r="B19" s="139"/>
      <c r="C19" s="138"/>
      <c r="D19" s="138"/>
      <c r="E19" s="138"/>
      <c r="F19" s="138"/>
      <c r="G19" s="138"/>
      <c r="H19" s="138"/>
      <c r="I19" s="138"/>
      <c r="J19" s="138"/>
      <c r="K19" s="138"/>
      <c r="L19" s="138"/>
      <c r="M19" s="138"/>
      <c r="N19" s="138"/>
      <c r="O19" s="138"/>
      <c r="P19" s="309"/>
      <c r="Q19" s="309"/>
      <c r="R19" s="309"/>
      <c r="S19" s="309"/>
      <c r="T19" s="309"/>
      <c r="U19" s="309"/>
      <c r="V19" s="309"/>
      <c r="W19" s="309"/>
      <c r="X19" s="309"/>
      <c r="Y19" s="309"/>
      <c r="Z19" s="309"/>
      <c r="AA19" s="309"/>
      <c r="AB19" s="309"/>
      <c r="AC19" s="309"/>
      <c r="AD19" s="309"/>
      <c r="AE19" s="309"/>
      <c r="AF19" s="309"/>
      <c r="AG19" s="309"/>
    </row>
    <row r="20" spans="1:33" s="90" customFormat="1" ht="33.950000000000003" customHeight="1">
      <c r="B20" s="261" t="s">
        <v>13</v>
      </c>
      <c r="C20" s="1946" t="s">
        <v>348</v>
      </c>
      <c r="D20" s="2086"/>
      <c r="E20" s="2086"/>
      <c r="F20" s="2086"/>
      <c r="G20" s="2086"/>
      <c r="H20" s="2086"/>
      <c r="I20" s="2086"/>
      <c r="J20" s="2086"/>
      <c r="K20" s="2086"/>
      <c r="L20" s="2086"/>
      <c r="M20" s="2086"/>
      <c r="N20" s="2086"/>
      <c r="O20" s="2087"/>
      <c r="P20" s="2117">
        <f>ROUNDDOWN(P21+P29,-3)</f>
        <v>199000</v>
      </c>
      <c r="Q20" s="2118"/>
      <c r="R20" s="2118"/>
      <c r="S20" s="2118"/>
      <c r="T20" s="2118"/>
      <c r="U20" s="2118"/>
      <c r="V20" s="2118"/>
      <c r="W20" s="2118"/>
      <c r="X20" s="2118"/>
      <c r="Y20" s="2118"/>
      <c r="Z20" s="2118"/>
      <c r="AA20" s="2118"/>
      <c r="AB20" s="2118"/>
      <c r="AC20" s="2118"/>
      <c r="AD20" s="2118"/>
      <c r="AE20" s="2118"/>
      <c r="AF20" s="2118"/>
      <c r="AG20" s="257" t="s">
        <v>17</v>
      </c>
    </row>
    <row r="21" spans="1:33" s="90" customFormat="1" ht="17.100000000000001" customHeight="1">
      <c r="B21" s="191"/>
      <c r="C21" s="94"/>
      <c r="D21" s="140" t="s">
        <v>667</v>
      </c>
      <c r="E21" s="141"/>
      <c r="F21" s="141"/>
      <c r="G21" s="141"/>
      <c r="H21" s="141"/>
      <c r="I21" s="141"/>
      <c r="J21" s="141"/>
      <c r="K21" s="141"/>
      <c r="L21" s="141"/>
      <c r="M21" s="141"/>
      <c r="N21" s="141"/>
      <c r="O21" s="142"/>
      <c r="P21" s="2119">
        <f>P22-P23-P25-P28-P24</f>
        <v>199500</v>
      </c>
      <c r="Q21" s="2120"/>
      <c r="R21" s="2120"/>
      <c r="S21" s="2120"/>
      <c r="T21" s="2120"/>
      <c r="U21" s="2120"/>
      <c r="V21" s="2120"/>
      <c r="W21" s="2120"/>
      <c r="X21" s="2120"/>
      <c r="Y21" s="2120"/>
      <c r="Z21" s="2120"/>
      <c r="AA21" s="2120"/>
      <c r="AB21" s="2120"/>
      <c r="AC21" s="2120"/>
      <c r="AD21" s="2120"/>
      <c r="AE21" s="2120"/>
      <c r="AF21" s="2120"/>
      <c r="AG21" s="72" t="s">
        <v>17</v>
      </c>
    </row>
    <row r="22" spans="1:33" s="90" customFormat="1" ht="59.25" customHeight="1">
      <c r="B22" s="191"/>
      <c r="C22" s="94"/>
      <c r="D22" s="143"/>
      <c r="E22" s="1912" t="s">
        <v>339</v>
      </c>
      <c r="F22" s="1913"/>
      <c r="G22" s="1913"/>
      <c r="H22" s="1913"/>
      <c r="I22" s="1913"/>
      <c r="J22" s="1913"/>
      <c r="K22" s="1913"/>
      <c r="L22" s="1913"/>
      <c r="M22" s="1913"/>
      <c r="N22" s="1913"/>
      <c r="O22" s="1914"/>
      <c r="P22" s="2228">
        <f>SUMIFS('【様式５別添１】賃金改善明細書（職員別） '!U8:U57,'【様式５別添１】賃金改善明細書（職員別） '!AC8:AC57,"○")</f>
        <v>28094040</v>
      </c>
      <c r="Q22" s="2229"/>
      <c r="R22" s="2229"/>
      <c r="S22" s="2229"/>
      <c r="T22" s="2229"/>
      <c r="U22" s="2229"/>
      <c r="V22" s="2229"/>
      <c r="W22" s="2229"/>
      <c r="X22" s="2229"/>
      <c r="Y22" s="2229"/>
      <c r="Z22" s="2229"/>
      <c r="AA22" s="2229"/>
      <c r="AB22" s="2229"/>
      <c r="AC22" s="2229"/>
      <c r="AD22" s="2229"/>
      <c r="AE22" s="2229"/>
      <c r="AF22" s="2229"/>
      <c r="AG22" s="72" t="s">
        <v>17</v>
      </c>
    </row>
    <row r="23" spans="1:33" s="90" customFormat="1" ht="33.75" customHeight="1">
      <c r="B23" s="191"/>
      <c r="C23" s="94"/>
      <c r="D23" s="143"/>
      <c r="E23" s="1912" t="s">
        <v>338</v>
      </c>
      <c r="F23" s="1913"/>
      <c r="G23" s="1913"/>
      <c r="H23" s="1913"/>
      <c r="I23" s="1913"/>
      <c r="J23" s="1913"/>
      <c r="K23" s="1913"/>
      <c r="L23" s="1913"/>
      <c r="M23" s="1913"/>
      <c r="N23" s="1913"/>
      <c r="O23" s="1914"/>
      <c r="P23" s="2228">
        <f>SUMIFS('【様式５別添１】賃金改善明細書（職員別） '!V8:V57,'【様式５別添１】賃金改善明細書（職員別） '!AC8:AC57,"○")</f>
        <v>0</v>
      </c>
      <c r="Q23" s="2229"/>
      <c r="R23" s="2229"/>
      <c r="S23" s="2229"/>
      <c r="T23" s="2229"/>
      <c r="U23" s="2229"/>
      <c r="V23" s="2229"/>
      <c r="W23" s="2229"/>
      <c r="X23" s="2229"/>
      <c r="Y23" s="2229"/>
      <c r="Z23" s="2229"/>
      <c r="AA23" s="2229"/>
      <c r="AB23" s="2229"/>
      <c r="AC23" s="2229"/>
      <c r="AD23" s="2229"/>
      <c r="AE23" s="2229"/>
      <c r="AF23" s="2229"/>
      <c r="AG23" s="72" t="s">
        <v>17</v>
      </c>
    </row>
    <row r="24" spans="1:33" s="90" customFormat="1" ht="39" customHeight="1">
      <c r="B24" s="191"/>
      <c r="C24" s="94"/>
      <c r="D24" s="143"/>
      <c r="E24" s="2248" t="s">
        <v>665</v>
      </c>
      <c r="F24" s="2249"/>
      <c r="G24" s="2249"/>
      <c r="H24" s="2249"/>
      <c r="I24" s="2249"/>
      <c r="J24" s="2249"/>
      <c r="K24" s="2249"/>
      <c r="L24" s="2249"/>
      <c r="M24" s="2249"/>
      <c r="N24" s="2249"/>
      <c r="O24" s="1477"/>
      <c r="P24" s="2228">
        <f>SUMIFS('【様式５別添１】賃金改善明細書（職員別） '!T8:T57,'【様式５別添１】賃金改善明細書（職員別） '!AC8:AC57,"○")</f>
        <v>361800</v>
      </c>
      <c r="Q24" s="2229"/>
      <c r="R24" s="2229"/>
      <c r="S24" s="2229"/>
      <c r="T24" s="2229"/>
      <c r="U24" s="2229"/>
      <c r="V24" s="2229"/>
      <c r="W24" s="2229"/>
      <c r="X24" s="2229"/>
      <c r="Y24" s="2229"/>
      <c r="Z24" s="2229"/>
      <c r="AA24" s="2229"/>
      <c r="AB24" s="2229"/>
      <c r="AC24" s="2229"/>
      <c r="AD24" s="2229"/>
      <c r="AE24" s="2229"/>
      <c r="AF24" s="2229"/>
      <c r="AG24" s="72" t="s">
        <v>17</v>
      </c>
    </row>
    <row r="25" spans="1:33" s="90" customFormat="1" ht="17.100000000000001" customHeight="1">
      <c r="B25" s="191"/>
      <c r="C25" s="94"/>
      <c r="D25" s="144"/>
      <c r="E25" s="258" t="s">
        <v>337</v>
      </c>
      <c r="F25" s="145"/>
      <c r="G25" s="343"/>
      <c r="H25" s="343"/>
      <c r="I25" s="343"/>
      <c r="J25" s="343"/>
      <c r="K25" s="343"/>
      <c r="L25" s="343"/>
      <c r="M25" s="343"/>
      <c r="N25" s="343"/>
      <c r="O25" s="344"/>
      <c r="P25" s="2078">
        <f>P26+P27</f>
        <v>27532740</v>
      </c>
      <c r="Q25" s="2079"/>
      <c r="R25" s="2079"/>
      <c r="S25" s="2079"/>
      <c r="T25" s="2079"/>
      <c r="U25" s="2079"/>
      <c r="V25" s="2079"/>
      <c r="W25" s="2079"/>
      <c r="X25" s="2079"/>
      <c r="Y25" s="2079"/>
      <c r="Z25" s="2079"/>
      <c r="AA25" s="2079"/>
      <c r="AB25" s="2079"/>
      <c r="AC25" s="2079"/>
      <c r="AD25" s="2079"/>
      <c r="AE25" s="2079"/>
      <c r="AF25" s="2079"/>
      <c r="AG25" s="73" t="s">
        <v>17</v>
      </c>
    </row>
    <row r="26" spans="1:33" s="90" customFormat="1" ht="76.5" customHeight="1">
      <c r="B26" s="191"/>
      <c r="C26" s="94"/>
      <c r="D26" s="143"/>
      <c r="E26" s="146"/>
      <c r="F26" s="1872" t="s">
        <v>402</v>
      </c>
      <c r="G26" s="1873"/>
      <c r="H26" s="1873"/>
      <c r="I26" s="1873"/>
      <c r="J26" s="1873"/>
      <c r="K26" s="1873"/>
      <c r="L26" s="1873"/>
      <c r="M26" s="1873"/>
      <c r="N26" s="1873"/>
      <c r="O26" s="1874"/>
      <c r="P26" s="2228">
        <f>SUMIFS('【様式５別添１】賃金改善明細書（職員別） '!N8:N57,'【様式５別添１】賃金改善明細書（職員別） '!AC8:AC57,"○")</f>
        <v>27532740</v>
      </c>
      <c r="Q26" s="2229"/>
      <c r="R26" s="2229"/>
      <c r="S26" s="2229"/>
      <c r="T26" s="2229"/>
      <c r="U26" s="2229"/>
      <c r="V26" s="2229"/>
      <c r="W26" s="2229"/>
      <c r="X26" s="2229"/>
      <c r="Y26" s="2229"/>
      <c r="Z26" s="2229"/>
      <c r="AA26" s="2229"/>
      <c r="AB26" s="2229"/>
      <c r="AC26" s="2229"/>
      <c r="AD26" s="2229"/>
      <c r="AE26" s="2229"/>
      <c r="AF26" s="2229"/>
      <c r="AG26" s="71" t="s">
        <v>17</v>
      </c>
    </row>
    <row r="27" spans="1:33" s="90" customFormat="1" ht="45" customHeight="1">
      <c r="B27" s="191"/>
      <c r="C27" s="94"/>
      <c r="D27" s="143"/>
      <c r="E27" s="147"/>
      <c r="F27" s="1869" t="s">
        <v>347</v>
      </c>
      <c r="G27" s="1870"/>
      <c r="H27" s="1870"/>
      <c r="I27" s="1870"/>
      <c r="J27" s="1870"/>
      <c r="K27" s="1870"/>
      <c r="L27" s="1870"/>
      <c r="M27" s="1870"/>
      <c r="N27" s="1870"/>
      <c r="O27" s="1871"/>
      <c r="P27" s="2228">
        <f>SUMIFS('【様式５別添１】賃金改善明細書（職員別） '!O8:O57,'【様式５別添１】賃金改善明細書（職員別） '!AC8:AC57,"○")</f>
        <v>0</v>
      </c>
      <c r="Q27" s="2229"/>
      <c r="R27" s="2229"/>
      <c r="S27" s="2229"/>
      <c r="T27" s="2229"/>
      <c r="U27" s="2229"/>
      <c r="V27" s="2229"/>
      <c r="W27" s="2229"/>
      <c r="X27" s="2229"/>
      <c r="Y27" s="2229"/>
      <c r="Z27" s="2229"/>
      <c r="AA27" s="2229"/>
      <c r="AB27" s="2229"/>
      <c r="AC27" s="2229"/>
      <c r="AD27" s="2229"/>
      <c r="AE27" s="2229"/>
      <c r="AF27" s="2229"/>
      <c r="AG27" s="72" t="s">
        <v>17</v>
      </c>
    </row>
    <row r="28" spans="1:33" s="90" customFormat="1" ht="69.95" customHeight="1">
      <c r="B28" s="191"/>
      <c r="C28" s="94"/>
      <c r="D28" s="148"/>
      <c r="E28" s="1872" t="s">
        <v>340</v>
      </c>
      <c r="F28" s="1873"/>
      <c r="G28" s="1873"/>
      <c r="H28" s="1873"/>
      <c r="I28" s="1873"/>
      <c r="J28" s="1873"/>
      <c r="K28" s="1873"/>
      <c r="L28" s="1873"/>
      <c r="M28" s="1873"/>
      <c r="N28" s="1873"/>
      <c r="O28" s="1874"/>
      <c r="P28" s="2244"/>
      <c r="Q28" s="2245"/>
      <c r="R28" s="2245"/>
      <c r="S28" s="2245"/>
      <c r="T28" s="2245"/>
      <c r="U28" s="2245"/>
      <c r="V28" s="2245"/>
      <c r="W28" s="2245"/>
      <c r="X28" s="2245"/>
      <c r="Y28" s="2245"/>
      <c r="Z28" s="2245"/>
      <c r="AA28" s="2245"/>
      <c r="AB28" s="2245"/>
      <c r="AC28" s="2245"/>
      <c r="AD28" s="2245"/>
      <c r="AE28" s="2245"/>
      <c r="AF28" s="2245"/>
      <c r="AG28" s="72" t="s">
        <v>17</v>
      </c>
    </row>
    <row r="29" spans="1:33" s="90" customFormat="1" ht="17.100000000000001" customHeight="1" thickBot="1">
      <c r="B29" s="149"/>
      <c r="C29" s="150"/>
      <c r="D29" s="274" t="s">
        <v>349</v>
      </c>
      <c r="E29" s="275"/>
      <c r="F29" s="275"/>
      <c r="G29" s="275"/>
      <c r="H29" s="275"/>
      <c r="I29" s="275"/>
      <c r="J29" s="275"/>
      <c r="K29" s="275"/>
      <c r="L29" s="275"/>
      <c r="M29" s="275"/>
      <c r="N29" s="275"/>
      <c r="O29" s="151"/>
      <c r="P29" s="1925"/>
      <c r="Q29" s="1926"/>
      <c r="R29" s="1926"/>
      <c r="S29" s="1926"/>
      <c r="T29" s="1926"/>
      <c r="U29" s="1926"/>
      <c r="V29" s="1926"/>
      <c r="W29" s="1926"/>
      <c r="X29" s="1926"/>
      <c r="Y29" s="1926"/>
      <c r="Z29" s="1926"/>
      <c r="AA29" s="1926"/>
      <c r="AB29" s="1926"/>
      <c r="AC29" s="1926"/>
      <c r="AD29" s="1926"/>
      <c r="AE29" s="1926"/>
      <c r="AF29" s="1926"/>
      <c r="AG29" s="106" t="s">
        <v>17</v>
      </c>
    </row>
    <row r="30" spans="1:33" ht="9.9499999999999993" customHeight="1"/>
    <row r="31" spans="1:33" s="74" customFormat="1" ht="18" customHeight="1" thickBot="1">
      <c r="A31" s="1" t="s">
        <v>342</v>
      </c>
      <c r="AG31" s="129"/>
    </row>
    <row r="32" spans="1:33" s="74" customFormat="1" ht="18" customHeight="1">
      <c r="B32" s="262" t="s">
        <v>115</v>
      </c>
      <c r="C32" s="2092" t="s">
        <v>114</v>
      </c>
      <c r="D32" s="2093"/>
      <c r="E32" s="2093"/>
      <c r="F32" s="2093"/>
      <c r="G32" s="2093"/>
      <c r="H32" s="2093"/>
      <c r="I32" s="2093"/>
      <c r="J32" s="2093"/>
      <c r="K32" s="2093"/>
      <c r="L32" s="2093"/>
      <c r="M32" s="2093"/>
      <c r="N32" s="2093"/>
      <c r="O32" s="2094"/>
      <c r="P32" s="1943">
        <f>IFERROR(VLOOKUP(U6,'【様式７別添２】一覧表 '!D10:H17,2,),0)</f>
        <v>0</v>
      </c>
      <c r="Q32" s="1944"/>
      <c r="R32" s="1944"/>
      <c r="S32" s="1944"/>
      <c r="T32" s="1944"/>
      <c r="U32" s="1944"/>
      <c r="V32" s="1944"/>
      <c r="W32" s="1944"/>
      <c r="X32" s="1944"/>
      <c r="Y32" s="1944"/>
      <c r="Z32" s="1944"/>
      <c r="AA32" s="1944"/>
      <c r="AB32" s="1944"/>
      <c r="AC32" s="1944"/>
      <c r="AD32" s="1944"/>
      <c r="AE32" s="1944"/>
      <c r="AF32" s="1945"/>
      <c r="AG32" s="104" t="s">
        <v>17</v>
      </c>
    </row>
    <row r="33" spans="1:36" s="74" customFormat="1" ht="18" customHeight="1">
      <c r="B33" s="259"/>
      <c r="C33" s="249"/>
      <c r="D33" s="250"/>
      <c r="E33" s="250"/>
      <c r="F33" s="250"/>
      <c r="G33" s="1932" t="s">
        <v>364</v>
      </c>
      <c r="H33" s="1933"/>
      <c r="I33" s="1933"/>
      <c r="J33" s="1933"/>
      <c r="K33" s="1933"/>
      <c r="L33" s="1933"/>
      <c r="M33" s="1933"/>
      <c r="N33" s="1933"/>
      <c r="O33" s="1937"/>
      <c r="P33" s="1862">
        <f>IFERROR(VLOOKUP(U6,'【様式７別添２】一覧表 '!D10:H17,3,),0)</f>
        <v>0</v>
      </c>
      <c r="Q33" s="1863"/>
      <c r="R33" s="1863"/>
      <c r="S33" s="1863"/>
      <c r="T33" s="1863"/>
      <c r="U33" s="1863"/>
      <c r="V33" s="1863"/>
      <c r="W33" s="1863"/>
      <c r="X33" s="1863"/>
      <c r="Y33" s="1863"/>
      <c r="Z33" s="1863"/>
      <c r="AA33" s="1863"/>
      <c r="AB33" s="1863"/>
      <c r="AC33" s="1863"/>
      <c r="AD33" s="1863"/>
      <c r="AE33" s="1863"/>
      <c r="AF33" s="1864"/>
      <c r="AG33" s="128" t="s">
        <v>17</v>
      </c>
    </row>
    <row r="34" spans="1:36" s="74" customFormat="1" ht="18" customHeight="1">
      <c r="B34" s="277" t="s">
        <v>258</v>
      </c>
      <c r="C34" s="1859" t="s">
        <v>257</v>
      </c>
      <c r="D34" s="1860"/>
      <c r="E34" s="1860"/>
      <c r="F34" s="1860"/>
      <c r="G34" s="1860"/>
      <c r="H34" s="1860"/>
      <c r="I34" s="1860"/>
      <c r="J34" s="1860"/>
      <c r="K34" s="1860"/>
      <c r="L34" s="1860"/>
      <c r="M34" s="1860"/>
      <c r="N34" s="1860"/>
      <c r="O34" s="1861"/>
      <c r="P34" s="1862">
        <f>IFERROR(VLOOKUP(U6,'【様式７別添２】一覧表 '!D10:H17,4,),0)</f>
        <v>0</v>
      </c>
      <c r="Q34" s="1863"/>
      <c r="R34" s="1863"/>
      <c r="S34" s="1863"/>
      <c r="T34" s="1863"/>
      <c r="U34" s="1863"/>
      <c r="V34" s="1863"/>
      <c r="W34" s="1863"/>
      <c r="X34" s="1863"/>
      <c r="Y34" s="1863"/>
      <c r="Z34" s="1863"/>
      <c r="AA34" s="1863"/>
      <c r="AB34" s="1863"/>
      <c r="AC34" s="1863"/>
      <c r="AD34" s="1863"/>
      <c r="AE34" s="1863"/>
      <c r="AF34" s="1864"/>
      <c r="AG34" s="128" t="s">
        <v>17</v>
      </c>
    </row>
    <row r="35" spans="1:36" s="74" customFormat="1" ht="18" customHeight="1" thickBot="1">
      <c r="B35" s="260"/>
      <c r="C35" s="251"/>
      <c r="D35" s="252"/>
      <c r="E35" s="252"/>
      <c r="F35" s="252"/>
      <c r="G35" s="1938" t="s">
        <v>365</v>
      </c>
      <c r="H35" s="1939"/>
      <c r="I35" s="1939"/>
      <c r="J35" s="1939"/>
      <c r="K35" s="1939"/>
      <c r="L35" s="1939"/>
      <c r="M35" s="1939"/>
      <c r="N35" s="1939"/>
      <c r="O35" s="1940"/>
      <c r="P35" s="1920">
        <f>IFERROR(VLOOKUP(U6,'【様式７別添２】一覧表 '!D10:H17,5,),0)</f>
        <v>0</v>
      </c>
      <c r="Q35" s="1921"/>
      <c r="R35" s="1921"/>
      <c r="S35" s="1921"/>
      <c r="T35" s="1921"/>
      <c r="U35" s="1921"/>
      <c r="V35" s="1921"/>
      <c r="W35" s="1921"/>
      <c r="X35" s="1921"/>
      <c r="Y35" s="1921"/>
      <c r="Z35" s="1921"/>
      <c r="AA35" s="1921"/>
      <c r="AB35" s="1921"/>
      <c r="AC35" s="1921"/>
      <c r="AD35" s="1921"/>
      <c r="AE35" s="1921"/>
      <c r="AF35" s="1922"/>
      <c r="AG35" s="79" t="s">
        <v>17</v>
      </c>
    </row>
    <row r="36" spans="1:36" s="80" customFormat="1" ht="18" customHeight="1">
      <c r="B36" s="81" t="s">
        <v>127</v>
      </c>
      <c r="C36" s="2154" t="s">
        <v>666</v>
      </c>
      <c r="D36" s="2213"/>
      <c r="E36" s="2213"/>
      <c r="F36" s="2213"/>
      <c r="G36" s="2213"/>
      <c r="H36" s="2213"/>
      <c r="I36" s="2213"/>
      <c r="J36" s="2213"/>
      <c r="K36" s="2213"/>
      <c r="L36" s="2213"/>
      <c r="M36" s="2213"/>
      <c r="N36" s="2213"/>
      <c r="O36" s="2213"/>
      <c r="P36" s="2213"/>
      <c r="Q36" s="2213"/>
      <c r="R36" s="2213"/>
      <c r="S36" s="2213"/>
      <c r="T36" s="2213"/>
      <c r="U36" s="2213"/>
      <c r="V36" s="2213"/>
      <c r="W36" s="2213"/>
      <c r="X36" s="2213"/>
      <c r="Y36" s="2213"/>
      <c r="Z36" s="2213"/>
      <c r="AA36" s="2213"/>
      <c r="AB36" s="2213"/>
      <c r="AC36" s="2213"/>
      <c r="AD36" s="2213"/>
      <c r="AE36" s="2213"/>
      <c r="AF36" s="2213"/>
      <c r="AG36" s="2213"/>
    </row>
    <row r="37" spans="1:36" s="74" customFormat="1" ht="9.9499999999999993" customHeight="1">
      <c r="B37" s="82"/>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row>
    <row r="38" spans="1:36" s="74" customFormat="1" ht="18" customHeight="1">
      <c r="A38" s="90" t="s">
        <v>366</v>
      </c>
      <c r="B38" s="80"/>
      <c r="C38" s="80"/>
      <c r="D38" s="80"/>
      <c r="E38" s="80"/>
      <c r="F38" s="80"/>
      <c r="G38" s="80"/>
      <c r="H38" s="80"/>
      <c r="I38" s="80"/>
      <c r="J38" s="80"/>
      <c r="K38" s="80"/>
      <c r="L38" s="80"/>
      <c r="M38" s="80"/>
      <c r="N38" s="80"/>
      <c r="O38" s="80"/>
      <c r="AG38" s="129"/>
    </row>
    <row r="39" spans="1:36" s="74" customFormat="1" ht="18" customHeight="1" thickBot="1">
      <c r="A39" s="90"/>
      <c r="B39" s="80" t="s">
        <v>352</v>
      </c>
      <c r="C39" s="80"/>
      <c r="D39" s="80"/>
      <c r="E39" s="80"/>
      <c r="F39" s="80"/>
      <c r="G39" s="80"/>
      <c r="H39" s="80"/>
      <c r="I39" s="80"/>
      <c r="J39" s="80"/>
      <c r="K39" s="80"/>
      <c r="L39" s="80"/>
      <c r="M39" s="80"/>
      <c r="N39" s="80"/>
      <c r="O39" s="80"/>
      <c r="AG39" s="129"/>
    </row>
    <row r="40" spans="1:36" s="74" customFormat="1" ht="35.1" customHeight="1">
      <c r="A40" s="80"/>
      <c r="B40" s="253" t="s">
        <v>264</v>
      </c>
      <c r="C40" s="2209" t="s">
        <v>367</v>
      </c>
      <c r="D40" s="2209"/>
      <c r="E40" s="2209"/>
      <c r="F40" s="2209"/>
      <c r="G40" s="2209"/>
      <c r="H40" s="2209"/>
      <c r="I40" s="2209"/>
      <c r="J40" s="2209"/>
      <c r="K40" s="2209"/>
      <c r="L40" s="2209"/>
      <c r="M40" s="2209"/>
      <c r="N40" s="2209"/>
      <c r="O40" s="2210"/>
      <c r="P40" s="1923" t="str">
        <f>IF(P11="あり",P14,"")</f>
        <v/>
      </c>
      <c r="Q40" s="1924"/>
      <c r="R40" s="1924"/>
      <c r="S40" s="1924"/>
      <c r="T40" s="1924"/>
      <c r="U40" s="1924"/>
      <c r="V40" s="1924"/>
      <c r="W40" s="1924"/>
      <c r="X40" s="1924"/>
      <c r="Y40" s="1924"/>
      <c r="Z40" s="1924"/>
      <c r="AA40" s="1924"/>
      <c r="AB40" s="1924"/>
      <c r="AC40" s="1924"/>
      <c r="AD40" s="1924"/>
      <c r="AE40" s="1924"/>
      <c r="AF40" s="1877"/>
      <c r="AG40" s="84" t="s">
        <v>17</v>
      </c>
      <c r="AJ40" s="130"/>
    </row>
    <row r="41" spans="1:36" s="74" customFormat="1" ht="35.1" customHeight="1" thickBot="1">
      <c r="A41" s="80"/>
      <c r="B41" s="254" t="s">
        <v>265</v>
      </c>
      <c r="C41" s="2204" t="s">
        <v>308</v>
      </c>
      <c r="D41" s="2204"/>
      <c r="E41" s="2204"/>
      <c r="F41" s="2204"/>
      <c r="G41" s="2204"/>
      <c r="H41" s="2204"/>
      <c r="I41" s="2204"/>
      <c r="J41" s="2204"/>
      <c r="K41" s="2204"/>
      <c r="L41" s="2204"/>
      <c r="M41" s="2204"/>
      <c r="N41" s="2204"/>
      <c r="O41" s="2205"/>
      <c r="P41" s="1920" t="str">
        <f>IF(P11="あり",P20,"")</f>
        <v/>
      </c>
      <c r="Q41" s="1921"/>
      <c r="R41" s="1921"/>
      <c r="S41" s="1921"/>
      <c r="T41" s="1921"/>
      <c r="U41" s="1921"/>
      <c r="V41" s="1921"/>
      <c r="W41" s="1921"/>
      <c r="X41" s="1921"/>
      <c r="Y41" s="1921"/>
      <c r="Z41" s="1921"/>
      <c r="AA41" s="1921"/>
      <c r="AB41" s="1921"/>
      <c r="AC41" s="1921"/>
      <c r="AD41" s="1921"/>
      <c r="AE41" s="1921"/>
      <c r="AF41" s="1922"/>
      <c r="AG41" s="79" t="s">
        <v>17</v>
      </c>
      <c r="AJ41" s="130"/>
    </row>
    <row r="42" spans="1:36" s="74" customFormat="1" ht="18" customHeight="1" thickBot="1">
      <c r="A42" s="90"/>
      <c r="B42" s="80" t="s">
        <v>368</v>
      </c>
      <c r="C42" s="80"/>
      <c r="D42" s="80"/>
      <c r="E42" s="80"/>
      <c r="F42" s="80"/>
      <c r="G42" s="80"/>
      <c r="H42" s="80"/>
      <c r="I42" s="80"/>
      <c r="J42" s="80"/>
      <c r="K42" s="80"/>
      <c r="L42" s="80"/>
      <c r="M42" s="80"/>
      <c r="N42" s="80"/>
      <c r="O42" s="80"/>
      <c r="AG42" s="129"/>
    </row>
    <row r="43" spans="1:36" s="74" customFormat="1" ht="35.1" customHeight="1">
      <c r="A43" s="80"/>
      <c r="B43" s="255" t="s">
        <v>264</v>
      </c>
      <c r="C43" s="2211" t="s">
        <v>360</v>
      </c>
      <c r="D43" s="2209"/>
      <c r="E43" s="2209"/>
      <c r="F43" s="2209"/>
      <c r="G43" s="2209"/>
      <c r="H43" s="2209"/>
      <c r="I43" s="2209"/>
      <c r="J43" s="2209"/>
      <c r="K43" s="2209"/>
      <c r="L43" s="2209"/>
      <c r="M43" s="2209"/>
      <c r="N43" s="2209"/>
      <c r="O43" s="2210"/>
      <c r="P43" s="1923">
        <f>IF(P11="なし",ROUNDDOWN(P25-P33+P35,-3),"")</f>
        <v>27532000</v>
      </c>
      <c r="Q43" s="1924"/>
      <c r="R43" s="1924"/>
      <c r="S43" s="1924"/>
      <c r="T43" s="1924"/>
      <c r="U43" s="1924"/>
      <c r="V43" s="1924"/>
      <c r="W43" s="1924"/>
      <c r="X43" s="1924"/>
      <c r="Y43" s="1924"/>
      <c r="Z43" s="1924"/>
      <c r="AA43" s="1924"/>
      <c r="AB43" s="1924"/>
      <c r="AC43" s="1924"/>
      <c r="AD43" s="1924"/>
      <c r="AE43" s="1924"/>
      <c r="AF43" s="1877"/>
      <c r="AG43" s="84" t="s">
        <v>17</v>
      </c>
      <c r="AJ43" s="130"/>
    </row>
    <row r="44" spans="1:36" s="74" customFormat="1" ht="35.1" customHeight="1" thickBot="1">
      <c r="A44" s="80"/>
      <c r="B44" s="256" t="s">
        <v>265</v>
      </c>
      <c r="C44" s="2203" t="s">
        <v>361</v>
      </c>
      <c r="D44" s="2204"/>
      <c r="E44" s="2204"/>
      <c r="F44" s="2204"/>
      <c r="G44" s="2204"/>
      <c r="H44" s="2204"/>
      <c r="I44" s="2204"/>
      <c r="J44" s="2204"/>
      <c r="K44" s="2204"/>
      <c r="L44" s="2204"/>
      <c r="M44" s="2204"/>
      <c r="N44" s="2204"/>
      <c r="O44" s="2205"/>
      <c r="P44" s="1920">
        <f>IF(P11="なし",ROUNDDOWN(P22-P23,-3),"")</f>
        <v>28094000</v>
      </c>
      <c r="Q44" s="1921"/>
      <c r="R44" s="1921"/>
      <c r="S44" s="1921"/>
      <c r="T44" s="1921"/>
      <c r="U44" s="1921"/>
      <c r="V44" s="1921"/>
      <c r="W44" s="1921"/>
      <c r="X44" s="1921"/>
      <c r="Y44" s="1921"/>
      <c r="Z44" s="1921"/>
      <c r="AA44" s="1921"/>
      <c r="AB44" s="1921"/>
      <c r="AC44" s="1921"/>
      <c r="AD44" s="1921"/>
      <c r="AE44" s="1921"/>
      <c r="AF44" s="1922"/>
      <c r="AG44" s="79" t="s">
        <v>17</v>
      </c>
    </row>
    <row r="45" spans="1:36" s="74" customFormat="1" ht="35.1" customHeight="1">
      <c r="A45" s="80"/>
      <c r="B45" s="255" t="s">
        <v>350</v>
      </c>
      <c r="C45" s="2211" t="s">
        <v>358</v>
      </c>
      <c r="D45" s="2209"/>
      <c r="E45" s="2209"/>
      <c r="F45" s="2209"/>
      <c r="G45" s="2209"/>
      <c r="H45" s="2209"/>
      <c r="I45" s="2209"/>
      <c r="J45" s="2209"/>
      <c r="K45" s="2209"/>
      <c r="L45" s="2209"/>
      <c r="M45" s="2209"/>
      <c r="N45" s="2209"/>
      <c r="O45" s="2210"/>
      <c r="P45" s="1923">
        <f>IF(P11="なし",P13,"")</f>
        <v>1245000</v>
      </c>
      <c r="Q45" s="1924"/>
      <c r="R45" s="1924"/>
      <c r="S45" s="1924"/>
      <c r="T45" s="1924"/>
      <c r="U45" s="1924"/>
      <c r="V45" s="1924"/>
      <c r="W45" s="1924"/>
      <c r="X45" s="1924"/>
      <c r="Y45" s="1924"/>
      <c r="Z45" s="1924"/>
      <c r="AA45" s="1924"/>
      <c r="AB45" s="1924"/>
      <c r="AC45" s="1924"/>
      <c r="AD45" s="1924"/>
      <c r="AE45" s="1924"/>
      <c r="AF45" s="1877"/>
      <c r="AG45" s="84" t="s">
        <v>17</v>
      </c>
      <c r="AJ45" s="130"/>
    </row>
    <row r="46" spans="1:36" s="74" customFormat="1" ht="41.25" customHeight="1" thickBot="1">
      <c r="A46" s="80"/>
      <c r="B46" s="256" t="s">
        <v>351</v>
      </c>
      <c r="C46" s="2203" t="s">
        <v>668</v>
      </c>
      <c r="D46" s="2204"/>
      <c r="E46" s="2204"/>
      <c r="F46" s="2204"/>
      <c r="G46" s="2204"/>
      <c r="H46" s="2204"/>
      <c r="I46" s="2204"/>
      <c r="J46" s="2204"/>
      <c r="K46" s="2204"/>
      <c r="L46" s="2204"/>
      <c r="M46" s="2204"/>
      <c r="N46" s="2204"/>
      <c r="O46" s="2205"/>
      <c r="P46" s="2206">
        <f>IF(P11="なし",ROUNDDOWN('【様式7 別添１】内訳書'!O24+'【様式7 別添１】内訳書'!O45,-3),"")</f>
        <v>1755000</v>
      </c>
      <c r="Q46" s="2207"/>
      <c r="R46" s="2207"/>
      <c r="S46" s="2207"/>
      <c r="T46" s="2207"/>
      <c r="U46" s="2207"/>
      <c r="V46" s="2207"/>
      <c r="W46" s="2207"/>
      <c r="X46" s="2207"/>
      <c r="Y46" s="2207"/>
      <c r="Z46" s="2207"/>
      <c r="AA46" s="2207"/>
      <c r="AB46" s="2207"/>
      <c r="AC46" s="2207"/>
      <c r="AD46" s="2207"/>
      <c r="AE46" s="2207"/>
      <c r="AF46" s="2208"/>
      <c r="AG46" s="79" t="s">
        <v>17</v>
      </c>
    </row>
    <row r="47" spans="1:36" ht="15" customHeight="1">
      <c r="B47" s="239" t="s">
        <v>499</v>
      </c>
      <c r="C47" s="2212" t="s">
        <v>302</v>
      </c>
      <c r="D47" s="2213"/>
      <c r="E47" s="2213"/>
      <c r="F47" s="2213"/>
      <c r="G47" s="2213"/>
      <c r="H47" s="2213"/>
      <c r="I47" s="2213"/>
      <c r="J47" s="2213"/>
      <c r="K47" s="2213"/>
      <c r="L47" s="2213"/>
      <c r="M47" s="2213"/>
      <c r="N47" s="2213"/>
      <c r="O47" s="2213"/>
      <c r="P47" s="2213"/>
      <c r="Q47" s="2213"/>
      <c r="R47" s="2213"/>
      <c r="S47" s="2213"/>
      <c r="T47" s="2213"/>
      <c r="U47" s="2213"/>
      <c r="V47" s="2213"/>
      <c r="W47" s="2213"/>
      <c r="X47" s="2213"/>
      <c r="Y47" s="2213"/>
      <c r="Z47" s="2213"/>
      <c r="AA47" s="2213"/>
      <c r="AB47" s="2213"/>
      <c r="AC47" s="2213"/>
      <c r="AD47" s="2213"/>
      <c r="AE47" s="2213"/>
      <c r="AF47" s="2213"/>
      <c r="AG47" s="2213"/>
    </row>
    <row r="48" spans="1:36" ht="18" customHeight="1">
      <c r="B48" s="76"/>
      <c r="C48" s="2214"/>
      <c r="D48" s="2214"/>
      <c r="E48" s="2214"/>
      <c r="F48" s="2214"/>
      <c r="G48" s="2214"/>
      <c r="H48" s="2214"/>
      <c r="I48" s="2214"/>
      <c r="J48" s="2214"/>
      <c r="K48" s="2214"/>
      <c r="L48" s="2214"/>
      <c r="M48" s="2214"/>
      <c r="N48" s="2214"/>
      <c r="O48" s="2214"/>
      <c r="P48" s="2214"/>
      <c r="Q48" s="2214"/>
      <c r="R48" s="2214"/>
      <c r="S48" s="2214"/>
      <c r="T48" s="2214"/>
      <c r="U48" s="2214"/>
      <c r="V48" s="2214"/>
      <c r="W48" s="2214"/>
      <c r="X48" s="2214"/>
      <c r="Y48" s="2214"/>
      <c r="Z48" s="2214"/>
      <c r="AA48" s="2214"/>
      <c r="AB48" s="2214"/>
      <c r="AC48" s="2214"/>
      <c r="AD48" s="2214"/>
      <c r="AE48" s="2214"/>
      <c r="AF48" s="2214"/>
      <c r="AG48" s="2214"/>
    </row>
    <row r="49" spans="2:33" ht="16.5" customHeight="1">
      <c r="B49" s="76" t="s">
        <v>231</v>
      </c>
      <c r="C49" s="2215" t="s">
        <v>500</v>
      </c>
      <c r="D49" s="2216"/>
      <c r="E49" s="2216"/>
      <c r="F49" s="2216"/>
      <c r="G49" s="2216"/>
      <c r="H49" s="2216"/>
      <c r="I49" s="2216"/>
      <c r="J49" s="2216"/>
      <c r="K49" s="2216"/>
      <c r="L49" s="2216"/>
      <c r="M49" s="2216"/>
      <c r="N49" s="2216"/>
      <c r="O49" s="2216"/>
      <c r="P49" s="2216"/>
      <c r="Q49" s="2216"/>
      <c r="R49" s="2216"/>
      <c r="S49" s="2216"/>
      <c r="T49" s="2216"/>
      <c r="U49" s="2216"/>
      <c r="V49" s="2216"/>
      <c r="W49" s="2216"/>
      <c r="X49" s="2216"/>
      <c r="Y49" s="2216"/>
      <c r="Z49" s="2216"/>
      <c r="AA49" s="2216"/>
      <c r="AB49" s="2216"/>
      <c r="AC49" s="2216"/>
      <c r="AD49" s="2216"/>
      <c r="AE49" s="2216"/>
      <c r="AF49" s="2216"/>
      <c r="AG49" s="2216"/>
    </row>
    <row r="50" spans="2:33" ht="18" customHeight="1">
      <c r="B50" s="1" t="s">
        <v>33</v>
      </c>
    </row>
    <row r="52" spans="2:33" ht="18" customHeight="1">
      <c r="P52" s="1918">
        <f>【様式１】加算率!$U$6</f>
        <v>44896</v>
      </c>
      <c r="Q52" s="1919"/>
      <c r="R52" s="1919"/>
      <c r="S52" s="1919"/>
      <c r="T52" s="1919"/>
      <c r="U52" s="1919"/>
      <c r="V52" s="1919"/>
      <c r="X52" s="1673"/>
      <c r="Y52" s="1673"/>
      <c r="Z52" s="1673"/>
      <c r="AA52" s="1673"/>
      <c r="AB52" s="1673"/>
      <c r="AC52" s="1673"/>
      <c r="AD52" s="1673"/>
      <c r="AE52" s="1673"/>
      <c r="AF52" s="1673"/>
      <c r="AG52" s="1673"/>
    </row>
    <row r="53" spans="2:33" ht="18" customHeight="1">
      <c r="R53" s="1667" t="s">
        <v>18</v>
      </c>
      <c r="S53" s="1667"/>
      <c r="T53" s="1667"/>
      <c r="U53" s="1667"/>
      <c r="V53" s="1667"/>
      <c r="W53" s="1667"/>
      <c r="X53" s="1668" t="str">
        <f>①平均年齢別児童数計算表!$N$5</f>
        <v>社会福祉法人　記載例福祉会</v>
      </c>
      <c r="Y53" s="1668"/>
      <c r="Z53" s="1668"/>
      <c r="AA53" s="1668"/>
      <c r="AB53" s="1668"/>
      <c r="AC53" s="1668"/>
      <c r="AD53" s="1668"/>
      <c r="AE53" s="1668"/>
      <c r="AF53" s="1668"/>
      <c r="AG53" s="1668"/>
    </row>
    <row r="54" spans="2:33" ht="18" customHeight="1">
      <c r="R54" s="1667" t="s">
        <v>19</v>
      </c>
      <c r="S54" s="1667"/>
      <c r="T54" s="1667"/>
      <c r="U54" s="1667"/>
      <c r="V54" s="1667"/>
      <c r="W54" s="1667"/>
      <c r="X54" s="1668" t="str">
        <f>①平均年齢別児童数計算表!$N$6</f>
        <v>理事長　三木　太郎</v>
      </c>
      <c r="Y54" s="1668"/>
      <c r="Z54" s="1668"/>
      <c r="AA54" s="1668"/>
      <c r="AB54" s="1668"/>
      <c r="AC54" s="1668"/>
      <c r="AD54" s="1668"/>
      <c r="AE54" s="1668"/>
      <c r="AF54" s="1668"/>
      <c r="AG54" s="1668"/>
    </row>
  </sheetData>
  <mergeCells count="67">
    <mergeCell ref="P27:AF27"/>
    <mergeCell ref="E28:O28"/>
    <mergeCell ref="P28:AF28"/>
    <mergeCell ref="C16:AG16"/>
    <mergeCell ref="C17:AG17"/>
    <mergeCell ref="E24:O24"/>
    <mergeCell ref="P24:AF24"/>
    <mergeCell ref="A3:AG3"/>
    <mergeCell ref="O5:T5"/>
    <mergeCell ref="U5:AG5"/>
    <mergeCell ref="O6:T6"/>
    <mergeCell ref="U6:AG6"/>
    <mergeCell ref="O7:T7"/>
    <mergeCell ref="U7:AG7"/>
    <mergeCell ref="P41:AF41"/>
    <mergeCell ref="C15:O15"/>
    <mergeCell ref="P13:AF13"/>
    <mergeCell ref="P11:S11"/>
    <mergeCell ref="O8:T8"/>
    <mergeCell ref="C12:O13"/>
    <mergeCell ref="P25:AF25"/>
    <mergeCell ref="F26:O26"/>
    <mergeCell ref="P26:AF26"/>
    <mergeCell ref="P33:AF33"/>
    <mergeCell ref="C34:O34"/>
    <mergeCell ref="C20:O20"/>
    <mergeCell ref="P15:AB15"/>
    <mergeCell ref="F27:O27"/>
    <mergeCell ref="B12:B13"/>
    <mergeCell ref="P12:Q12"/>
    <mergeCell ref="T12:U12"/>
    <mergeCell ref="C11:O11"/>
    <mergeCell ref="C36:AG36"/>
    <mergeCell ref="C32:O32"/>
    <mergeCell ref="P32:AF32"/>
    <mergeCell ref="E14:O14"/>
    <mergeCell ref="P14:AF14"/>
    <mergeCell ref="P20:AF20"/>
    <mergeCell ref="P21:AF21"/>
    <mergeCell ref="E22:O22"/>
    <mergeCell ref="P22:AF22"/>
    <mergeCell ref="E23:O23"/>
    <mergeCell ref="P23:AF23"/>
    <mergeCell ref="P29:AF29"/>
    <mergeCell ref="G33:O33"/>
    <mergeCell ref="G35:O35"/>
    <mergeCell ref="R54:W54"/>
    <mergeCell ref="X54:AG54"/>
    <mergeCell ref="R53:W53"/>
    <mergeCell ref="X53:AG53"/>
    <mergeCell ref="P40:AF40"/>
    <mergeCell ref="X52:AG52"/>
    <mergeCell ref="P52:V52"/>
    <mergeCell ref="P43:AF43"/>
    <mergeCell ref="C47:AG48"/>
    <mergeCell ref="P44:AF44"/>
    <mergeCell ref="C41:O41"/>
    <mergeCell ref="C43:O43"/>
    <mergeCell ref="C44:O44"/>
    <mergeCell ref="C49:AG49"/>
    <mergeCell ref="C46:O46"/>
    <mergeCell ref="P46:AF46"/>
    <mergeCell ref="P34:AF34"/>
    <mergeCell ref="P35:AF35"/>
    <mergeCell ref="C40:O40"/>
    <mergeCell ref="C45:O45"/>
    <mergeCell ref="P45:AF45"/>
  </mergeCells>
  <phoneticPr fontId="7"/>
  <dataValidations count="1">
    <dataValidation type="list" allowBlank="1" showInputMessage="1" showErrorMessage="1" sqref="P11:S11">
      <formula1>$AI$11:$AI$12</formula1>
    </dataValidation>
  </dataValidations>
  <printOptions horizontalCentered="1"/>
  <pageMargins left="0.51181102362204722" right="0.35433070866141736" top="0.59055118110236227" bottom="0.39370078740157483" header="0.51181102362204722" footer="0.51181102362204722"/>
  <pageSetup paperSize="9" scale="64" orientation="portrait" horizontalDpi="300" verticalDpi="300"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T47"/>
  <sheetViews>
    <sheetView showGridLines="0" view="pageBreakPreview" topLeftCell="A37" zoomScale="85" zoomScaleNormal="85" zoomScaleSheetLayoutView="85" workbookViewId="0">
      <selection activeCell="T25" sqref="T25"/>
    </sheetView>
  </sheetViews>
  <sheetFormatPr defaultColWidth="9" defaultRowHeight="13.5"/>
  <cols>
    <col min="1" max="1" width="5.625" style="85" customWidth="1"/>
    <col min="2" max="2" width="19.875" style="85" customWidth="1"/>
    <col min="3" max="7" width="3.25" style="85" customWidth="1"/>
    <col min="8" max="10" width="3.625" style="85" customWidth="1"/>
    <col min="11" max="14" width="3.25" style="85" customWidth="1"/>
    <col min="15" max="17" width="2.875" style="85" customWidth="1"/>
    <col min="18" max="19" width="3.125" style="85" customWidth="1"/>
    <col min="20" max="20" width="4.625" style="85" customWidth="1"/>
    <col min="21" max="22" width="3.125" style="85" customWidth="1"/>
    <col min="23" max="23" width="4.625" style="85" customWidth="1"/>
    <col min="24" max="25" width="3.125" style="85" customWidth="1"/>
    <col min="26" max="29" width="2.875" style="85" customWidth="1"/>
    <col min="30" max="30" width="2.625" style="85" customWidth="1"/>
    <col min="31" max="33" width="2.875" style="85" customWidth="1"/>
    <col min="34" max="35" width="3" style="85" customWidth="1"/>
    <col min="36" max="36" width="4.625" style="85" customWidth="1"/>
    <col min="37" max="38" width="3" style="85" customWidth="1"/>
    <col min="39" max="39" width="4.625" style="85" customWidth="1"/>
    <col min="40" max="41" width="3" style="85" customWidth="1"/>
    <col min="42" max="45" width="2.875" style="85" customWidth="1"/>
    <col min="46" max="46" width="2.625" style="85" customWidth="1"/>
    <col min="47" max="16384" width="9" style="85"/>
  </cols>
  <sheetData>
    <row r="1" spans="1:46" ht="17.25" customHeight="1" thickBot="1">
      <c r="A1" s="423" t="s">
        <v>417</v>
      </c>
      <c r="B1" s="423"/>
      <c r="C1" s="424"/>
    </row>
    <row r="2" spans="1:46" ht="17.25" customHeight="1" thickBot="1">
      <c r="A2" s="423"/>
      <c r="B2" s="423"/>
      <c r="C2" s="424"/>
      <c r="W2" s="2305" t="s">
        <v>290</v>
      </c>
      <c r="X2" s="2303"/>
      <c r="Y2" s="2303"/>
      <c r="Z2" s="2303"/>
      <c r="AA2" s="2303"/>
      <c r="AB2" s="2303"/>
      <c r="AC2" s="2303"/>
      <c r="AD2" s="2304"/>
      <c r="AE2" s="2303" t="str">
        <f>【様式7】計画書Ⅱ!U6</f>
        <v>記載例小規模保育園</v>
      </c>
      <c r="AF2" s="2303"/>
      <c r="AG2" s="2303"/>
      <c r="AH2" s="2303"/>
      <c r="AI2" s="2303"/>
      <c r="AJ2" s="2303"/>
      <c r="AK2" s="2303"/>
      <c r="AL2" s="2303"/>
      <c r="AM2" s="2303"/>
      <c r="AN2" s="2303"/>
      <c r="AO2" s="2303"/>
      <c r="AP2" s="2303"/>
      <c r="AQ2" s="2303"/>
      <c r="AR2" s="2303"/>
      <c r="AS2" s="2303"/>
      <c r="AT2" s="2304"/>
    </row>
    <row r="3" spans="1:46" ht="22.5" customHeight="1">
      <c r="A3" s="454" t="s">
        <v>344</v>
      </c>
      <c r="B3" s="454"/>
      <c r="C3" s="425"/>
    </row>
    <row r="4" spans="1:46" ht="30" customHeight="1" thickBot="1">
      <c r="A4" s="2306" t="s">
        <v>249</v>
      </c>
      <c r="B4" s="2306"/>
      <c r="C4" s="2306"/>
      <c r="D4" s="2307"/>
      <c r="E4" s="2307"/>
      <c r="F4" s="2307"/>
      <c r="G4" s="2307"/>
      <c r="H4" s="2307"/>
      <c r="I4" s="2307"/>
      <c r="J4" s="2307"/>
      <c r="K4" s="2307"/>
      <c r="L4" s="2307"/>
      <c r="M4" s="2307"/>
      <c r="N4" s="2307"/>
      <c r="O4" s="2307"/>
      <c r="P4" s="2307"/>
      <c r="Q4" s="2307"/>
      <c r="R4" s="2307"/>
      <c r="S4" s="2307"/>
      <c r="T4" s="2307"/>
      <c r="U4" s="2307"/>
      <c r="V4" s="2307"/>
      <c r="W4" s="2307"/>
      <c r="X4" s="2307"/>
      <c r="Y4" s="2307"/>
      <c r="Z4" s="2307"/>
      <c r="AA4" s="2307"/>
      <c r="AB4" s="2307"/>
      <c r="AC4" s="2307"/>
      <c r="AD4" s="2307"/>
      <c r="AE4" s="2308"/>
      <c r="AF4" s="2308"/>
      <c r="AG4" s="2308"/>
      <c r="AH4" s="2308"/>
      <c r="AI4" s="2308"/>
      <c r="AJ4" s="2308"/>
      <c r="AK4" s="2308"/>
      <c r="AL4" s="2308"/>
      <c r="AM4" s="2308"/>
      <c r="AN4" s="2308"/>
      <c r="AO4" s="2308"/>
      <c r="AP4" s="2308"/>
      <c r="AQ4" s="2308"/>
      <c r="AR4" s="2308"/>
      <c r="AS4" s="2308"/>
      <c r="AT4" s="2308"/>
    </row>
    <row r="5" spans="1:46" s="86" customFormat="1" ht="20.100000000000001" customHeight="1">
      <c r="A5" s="2250" t="s">
        <v>22</v>
      </c>
      <c r="B5" s="2250" t="s">
        <v>504</v>
      </c>
      <c r="C5" s="1437" t="s">
        <v>78</v>
      </c>
      <c r="D5" s="1432"/>
      <c r="E5" s="1432"/>
      <c r="F5" s="1432"/>
      <c r="G5" s="1433"/>
      <c r="H5" s="1437" t="s">
        <v>3</v>
      </c>
      <c r="I5" s="1432"/>
      <c r="J5" s="1433"/>
      <c r="K5" s="1439" t="s">
        <v>96</v>
      </c>
      <c r="L5" s="1417"/>
      <c r="M5" s="1417"/>
      <c r="N5" s="1418"/>
      <c r="O5" s="1437" t="s">
        <v>237</v>
      </c>
      <c r="P5" s="1432"/>
      <c r="Q5" s="1432"/>
      <c r="R5" s="1432"/>
      <c r="S5" s="1432"/>
      <c r="T5" s="1432"/>
      <c r="U5" s="1432"/>
      <c r="V5" s="1432"/>
      <c r="W5" s="1432"/>
      <c r="X5" s="1432"/>
      <c r="Y5" s="1432"/>
      <c r="Z5" s="1432"/>
      <c r="AA5" s="1432"/>
      <c r="AB5" s="1432"/>
      <c r="AC5" s="1432"/>
      <c r="AD5" s="1432"/>
      <c r="AE5" s="1432"/>
      <c r="AF5" s="1432"/>
      <c r="AG5" s="1432"/>
      <c r="AH5" s="1432"/>
      <c r="AI5" s="1432"/>
      <c r="AJ5" s="1432"/>
      <c r="AK5" s="1432"/>
      <c r="AL5" s="1432"/>
      <c r="AM5" s="1432"/>
      <c r="AN5" s="1432"/>
      <c r="AO5" s="1432"/>
      <c r="AP5" s="1432"/>
      <c r="AQ5" s="1432"/>
      <c r="AR5" s="1432"/>
      <c r="AS5" s="1432"/>
      <c r="AT5" s="1443"/>
    </row>
    <row r="6" spans="1:46" s="86" customFormat="1" ht="32.25" customHeight="1" thickBot="1">
      <c r="A6" s="2251"/>
      <c r="B6" s="2251"/>
      <c r="C6" s="2261"/>
      <c r="D6" s="1455"/>
      <c r="E6" s="1455"/>
      <c r="F6" s="1455"/>
      <c r="G6" s="2262"/>
      <c r="H6" s="2261"/>
      <c r="I6" s="1455"/>
      <c r="J6" s="2262"/>
      <c r="K6" s="2263"/>
      <c r="L6" s="1420"/>
      <c r="M6" s="1420"/>
      <c r="N6" s="1421"/>
      <c r="O6" s="280"/>
      <c r="P6" s="281"/>
      <c r="Q6" s="281"/>
      <c r="R6" s="281"/>
      <c r="S6" s="281"/>
      <c r="T6" s="281"/>
      <c r="U6" s="281"/>
      <c r="V6" s="281"/>
      <c r="W6" s="281"/>
      <c r="X6" s="281"/>
      <c r="Y6" s="281"/>
      <c r="Z6" s="281"/>
      <c r="AA6" s="281"/>
      <c r="AB6" s="281"/>
      <c r="AC6" s="281"/>
      <c r="AD6" s="281"/>
      <c r="AE6" s="2293" t="s">
        <v>384</v>
      </c>
      <c r="AF6" s="2294"/>
      <c r="AG6" s="2294"/>
      <c r="AH6" s="2294"/>
      <c r="AI6" s="2294"/>
      <c r="AJ6" s="2294"/>
      <c r="AK6" s="2294"/>
      <c r="AL6" s="2294"/>
      <c r="AM6" s="2294"/>
      <c r="AN6" s="2294"/>
      <c r="AO6" s="2294"/>
      <c r="AP6" s="2294"/>
      <c r="AQ6" s="2294"/>
      <c r="AR6" s="2294"/>
      <c r="AS6" s="2294"/>
      <c r="AT6" s="2295"/>
    </row>
    <row r="7" spans="1:46" ht="26.1" customHeight="1">
      <c r="A7" s="426" t="s">
        <v>102</v>
      </c>
      <c r="B7" s="585"/>
      <c r="C7" s="1912" t="s">
        <v>105</v>
      </c>
      <c r="D7" s="2264"/>
      <c r="E7" s="2264"/>
      <c r="F7" s="2264"/>
      <c r="G7" s="2264"/>
      <c r="H7" s="2265" t="s">
        <v>75</v>
      </c>
      <c r="I7" s="2266"/>
      <c r="J7" s="2266"/>
      <c r="K7" s="2265" t="s">
        <v>77</v>
      </c>
      <c r="L7" s="2266"/>
      <c r="M7" s="2266"/>
      <c r="N7" s="2267"/>
      <c r="O7" s="2268">
        <v>40000</v>
      </c>
      <c r="P7" s="2269"/>
      <c r="Q7" s="2269"/>
      <c r="R7" s="87" t="s">
        <v>17</v>
      </c>
      <c r="S7" s="87" t="s">
        <v>121</v>
      </c>
      <c r="T7" s="235">
        <v>12</v>
      </c>
      <c r="U7" s="87" t="s">
        <v>97</v>
      </c>
      <c r="V7" s="87" t="s">
        <v>120</v>
      </c>
      <c r="W7" s="235">
        <v>2</v>
      </c>
      <c r="X7" s="87" t="s">
        <v>42</v>
      </c>
      <c r="Y7" s="87" t="s">
        <v>119</v>
      </c>
      <c r="Z7" s="2270">
        <f t="shared" ref="Z7:Z12" si="0">O7*T7*W7</f>
        <v>960000</v>
      </c>
      <c r="AA7" s="2270"/>
      <c r="AB7" s="2270"/>
      <c r="AC7" s="2270"/>
      <c r="AD7" s="436" t="s">
        <v>17</v>
      </c>
      <c r="AE7" s="2296">
        <v>2000</v>
      </c>
      <c r="AF7" s="2297"/>
      <c r="AG7" s="2297"/>
      <c r="AH7" s="111" t="s">
        <v>17</v>
      </c>
      <c r="AI7" s="111" t="s">
        <v>120</v>
      </c>
      <c r="AJ7" s="234">
        <v>12</v>
      </c>
      <c r="AK7" s="111" t="s">
        <v>97</v>
      </c>
      <c r="AL7" s="111" t="s">
        <v>120</v>
      </c>
      <c r="AM7" s="234">
        <v>2</v>
      </c>
      <c r="AN7" s="111" t="s">
        <v>42</v>
      </c>
      <c r="AO7" s="111" t="s">
        <v>119</v>
      </c>
      <c r="AP7" s="2298">
        <f t="shared" ref="AP7:AP21" si="1">AE7*AJ7*AM7</f>
        <v>48000</v>
      </c>
      <c r="AQ7" s="2298"/>
      <c r="AR7" s="2298"/>
      <c r="AS7" s="2298"/>
      <c r="AT7" s="136" t="s">
        <v>17</v>
      </c>
    </row>
    <row r="8" spans="1:46" ht="26.1" customHeight="1">
      <c r="A8" s="426" t="s">
        <v>101</v>
      </c>
      <c r="B8" s="585"/>
      <c r="C8" s="1912" t="s">
        <v>76</v>
      </c>
      <c r="D8" s="2264"/>
      <c r="E8" s="2264"/>
      <c r="F8" s="2264"/>
      <c r="G8" s="2264"/>
      <c r="H8" s="2265" t="s">
        <v>75</v>
      </c>
      <c r="I8" s="2266"/>
      <c r="J8" s="2266"/>
      <c r="K8" s="2265" t="s">
        <v>99</v>
      </c>
      <c r="L8" s="2266"/>
      <c r="M8" s="2266"/>
      <c r="N8" s="2267"/>
      <c r="O8" s="2268">
        <v>40000</v>
      </c>
      <c r="P8" s="2269"/>
      <c r="Q8" s="2269"/>
      <c r="R8" s="87" t="s">
        <v>17</v>
      </c>
      <c r="S8" s="87" t="s">
        <v>121</v>
      </c>
      <c r="T8" s="235">
        <v>12</v>
      </c>
      <c r="U8" s="87" t="s">
        <v>97</v>
      </c>
      <c r="V8" s="87" t="s">
        <v>120</v>
      </c>
      <c r="W8" s="235">
        <v>1</v>
      </c>
      <c r="X8" s="87" t="s">
        <v>42</v>
      </c>
      <c r="Y8" s="87" t="s">
        <v>119</v>
      </c>
      <c r="Z8" s="2270">
        <f t="shared" si="0"/>
        <v>480000</v>
      </c>
      <c r="AA8" s="2270"/>
      <c r="AB8" s="2270"/>
      <c r="AC8" s="2270"/>
      <c r="AD8" s="436" t="s">
        <v>17</v>
      </c>
      <c r="AE8" s="2268">
        <v>2000</v>
      </c>
      <c r="AF8" s="2269"/>
      <c r="AG8" s="2269"/>
      <c r="AH8" s="87" t="s">
        <v>17</v>
      </c>
      <c r="AI8" s="87" t="s">
        <v>120</v>
      </c>
      <c r="AJ8" s="235">
        <v>12</v>
      </c>
      <c r="AK8" s="87" t="s">
        <v>97</v>
      </c>
      <c r="AL8" s="87" t="s">
        <v>120</v>
      </c>
      <c r="AM8" s="235">
        <v>1</v>
      </c>
      <c r="AN8" s="87" t="s">
        <v>42</v>
      </c>
      <c r="AO8" s="87" t="s">
        <v>119</v>
      </c>
      <c r="AP8" s="2298">
        <f t="shared" si="1"/>
        <v>24000</v>
      </c>
      <c r="AQ8" s="2298"/>
      <c r="AR8" s="2298"/>
      <c r="AS8" s="2298"/>
      <c r="AT8" s="88" t="s">
        <v>17</v>
      </c>
    </row>
    <row r="9" spans="1:46" ht="26.1" customHeight="1">
      <c r="A9" s="426" t="s">
        <v>104</v>
      </c>
      <c r="B9" s="585"/>
      <c r="C9" s="2271" t="s">
        <v>397</v>
      </c>
      <c r="D9" s="2272"/>
      <c r="E9" s="2272"/>
      <c r="F9" s="2272"/>
      <c r="G9" s="2273"/>
      <c r="H9" s="2274" t="s">
        <v>398</v>
      </c>
      <c r="I9" s="2275"/>
      <c r="J9" s="2276"/>
      <c r="K9" s="2265" t="s">
        <v>77</v>
      </c>
      <c r="L9" s="2266"/>
      <c r="M9" s="2266"/>
      <c r="N9" s="2267"/>
      <c r="O9" s="2268">
        <v>40000</v>
      </c>
      <c r="P9" s="2269"/>
      <c r="Q9" s="2269"/>
      <c r="R9" s="87" t="s">
        <v>17</v>
      </c>
      <c r="S9" s="87" t="s">
        <v>120</v>
      </c>
      <c r="T9" s="235">
        <v>12</v>
      </c>
      <c r="U9" s="87" t="s">
        <v>97</v>
      </c>
      <c r="V9" s="87" t="s">
        <v>120</v>
      </c>
      <c r="W9" s="235">
        <v>1</v>
      </c>
      <c r="X9" s="87" t="s">
        <v>42</v>
      </c>
      <c r="Y9" s="87" t="s">
        <v>119</v>
      </c>
      <c r="Z9" s="2269">
        <f t="shared" si="0"/>
        <v>480000</v>
      </c>
      <c r="AA9" s="2269"/>
      <c r="AB9" s="2269"/>
      <c r="AC9" s="2269"/>
      <c r="AD9" s="436" t="s">
        <v>17</v>
      </c>
      <c r="AE9" s="2268">
        <v>2000</v>
      </c>
      <c r="AF9" s="2269"/>
      <c r="AG9" s="2269"/>
      <c r="AH9" s="87" t="s">
        <v>17</v>
      </c>
      <c r="AI9" s="87" t="s">
        <v>120</v>
      </c>
      <c r="AJ9" s="235">
        <v>12</v>
      </c>
      <c r="AK9" s="87" t="s">
        <v>97</v>
      </c>
      <c r="AL9" s="87" t="s">
        <v>120</v>
      </c>
      <c r="AM9" s="235">
        <v>1</v>
      </c>
      <c r="AN9" s="87" t="s">
        <v>42</v>
      </c>
      <c r="AO9" s="87" t="s">
        <v>119</v>
      </c>
      <c r="AP9" s="2269">
        <f t="shared" si="1"/>
        <v>24000</v>
      </c>
      <c r="AQ9" s="2269"/>
      <c r="AR9" s="2269"/>
      <c r="AS9" s="2269"/>
      <c r="AT9" s="88" t="s">
        <v>17</v>
      </c>
    </row>
    <row r="10" spans="1:46" ht="26.1" customHeight="1">
      <c r="A10" s="426" t="s">
        <v>403</v>
      </c>
      <c r="B10" s="585"/>
      <c r="C10" s="1912" t="s">
        <v>103</v>
      </c>
      <c r="D10" s="2264"/>
      <c r="E10" s="2264"/>
      <c r="F10" s="2264"/>
      <c r="G10" s="2264"/>
      <c r="H10" s="2265" t="s">
        <v>75</v>
      </c>
      <c r="I10" s="2266"/>
      <c r="J10" s="2266"/>
      <c r="K10" s="2265" t="s">
        <v>77</v>
      </c>
      <c r="L10" s="2266"/>
      <c r="M10" s="2266"/>
      <c r="N10" s="2267"/>
      <c r="O10" s="2268">
        <v>40000</v>
      </c>
      <c r="P10" s="2269"/>
      <c r="Q10" s="2269"/>
      <c r="R10" s="87" t="s">
        <v>17</v>
      </c>
      <c r="S10" s="87" t="s">
        <v>121</v>
      </c>
      <c r="T10" s="235">
        <v>12</v>
      </c>
      <c r="U10" s="87" t="s">
        <v>97</v>
      </c>
      <c r="V10" s="87" t="s">
        <v>120</v>
      </c>
      <c r="W10" s="235">
        <v>1</v>
      </c>
      <c r="X10" s="87" t="s">
        <v>42</v>
      </c>
      <c r="Y10" s="87" t="s">
        <v>119</v>
      </c>
      <c r="Z10" s="2270">
        <f t="shared" si="0"/>
        <v>480000</v>
      </c>
      <c r="AA10" s="2270"/>
      <c r="AB10" s="2270"/>
      <c r="AC10" s="2270"/>
      <c r="AD10" s="436" t="s">
        <v>17</v>
      </c>
      <c r="AE10" s="2268">
        <v>2000</v>
      </c>
      <c r="AF10" s="2269"/>
      <c r="AG10" s="2269"/>
      <c r="AH10" s="87" t="s">
        <v>17</v>
      </c>
      <c r="AI10" s="87" t="s">
        <v>120</v>
      </c>
      <c r="AJ10" s="235">
        <v>12</v>
      </c>
      <c r="AK10" s="87" t="s">
        <v>97</v>
      </c>
      <c r="AL10" s="87" t="s">
        <v>120</v>
      </c>
      <c r="AM10" s="235">
        <v>1</v>
      </c>
      <c r="AN10" s="87" t="s">
        <v>42</v>
      </c>
      <c r="AO10" s="87" t="s">
        <v>119</v>
      </c>
      <c r="AP10" s="2298">
        <f t="shared" si="1"/>
        <v>24000</v>
      </c>
      <c r="AQ10" s="2298"/>
      <c r="AR10" s="2298"/>
      <c r="AS10" s="2298"/>
      <c r="AT10" s="88" t="s">
        <v>17</v>
      </c>
    </row>
    <row r="11" spans="1:46" ht="26.1" customHeight="1">
      <c r="A11" s="426" t="s">
        <v>404</v>
      </c>
      <c r="B11" s="585"/>
      <c r="C11" s="1912" t="s">
        <v>103</v>
      </c>
      <c r="D11" s="2264"/>
      <c r="E11" s="2264"/>
      <c r="F11" s="2264"/>
      <c r="G11" s="2264"/>
      <c r="H11" s="1438" t="s">
        <v>98</v>
      </c>
      <c r="I11" s="1435"/>
      <c r="J11" s="1435"/>
      <c r="K11" s="2265" t="s">
        <v>77</v>
      </c>
      <c r="L11" s="2266"/>
      <c r="M11" s="2266"/>
      <c r="N11" s="2267"/>
      <c r="O11" s="2268">
        <v>30000</v>
      </c>
      <c r="P11" s="2269"/>
      <c r="Q11" s="2269"/>
      <c r="R11" s="87" t="s">
        <v>17</v>
      </c>
      <c r="S11" s="87" t="s">
        <v>121</v>
      </c>
      <c r="T11" s="235">
        <v>12</v>
      </c>
      <c r="U11" s="87" t="s">
        <v>97</v>
      </c>
      <c r="V11" s="87" t="s">
        <v>120</v>
      </c>
      <c r="W11" s="235">
        <v>1</v>
      </c>
      <c r="X11" s="87" t="s">
        <v>42</v>
      </c>
      <c r="Y11" s="87" t="s">
        <v>119</v>
      </c>
      <c r="Z11" s="2270">
        <f t="shared" si="0"/>
        <v>360000</v>
      </c>
      <c r="AA11" s="2270"/>
      <c r="AB11" s="2270"/>
      <c r="AC11" s="2270"/>
      <c r="AD11" s="436" t="s">
        <v>17</v>
      </c>
      <c r="AE11" s="2268">
        <v>1000</v>
      </c>
      <c r="AF11" s="2269"/>
      <c r="AG11" s="2269"/>
      <c r="AH11" s="87" t="s">
        <v>17</v>
      </c>
      <c r="AI11" s="87" t="s">
        <v>120</v>
      </c>
      <c r="AJ11" s="235">
        <v>12</v>
      </c>
      <c r="AK11" s="87" t="s">
        <v>97</v>
      </c>
      <c r="AL11" s="87" t="s">
        <v>120</v>
      </c>
      <c r="AM11" s="235">
        <v>1</v>
      </c>
      <c r="AN11" s="87" t="s">
        <v>42</v>
      </c>
      <c r="AO11" s="87" t="s">
        <v>119</v>
      </c>
      <c r="AP11" s="2298">
        <f t="shared" si="1"/>
        <v>12000</v>
      </c>
      <c r="AQ11" s="2298"/>
      <c r="AR11" s="2298"/>
      <c r="AS11" s="2298"/>
      <c r="AT11" s="88" t="s">
        <v>17</v>
      </c>
    </row>
    <row r="12" spans="1:46" ht="26.1" customHeight="1">
      <c r="A12" s="426">
        <v>1</v>
      </c>
      <c r="B12" s="639" t="s">
        <v>852</v>
      </c>
      <c r="C12" s="2277" t="s">
        <v>823</v>
      </c>
      <c r="D12" s="2278"/>
      <c r="E12" s="2278"/>
      <c r="F12" s="2278"/>
      <c r="G12" s="2278"/>
      <c r="H12" s="2279" t="s">
        <v>75</v>
      </c>
      <c r="I12" s="2280"/>
      <c r="J12" s="2280"/>
      <c r="K12" s="2279" t="s">
        <v>99</v>
      </c>
      <c r="L12" s="2280"/>
      <c r="M12" s="2280"/>
      <c r="N12" s="2281"/>
      <c r="O12" s="2282">
        <v>40000</v>
      </c>
      <c r="P12" s="2283"/>
      <c r="Q12" s="2283"/>
      <c r="R12" s="87" t="s">
        <v>17</v>
      </c>
      <c r="S12" s="87" t="s">
        <v>853</v>
      </c>
      <c r="T12" s="233">
        <v>12</v>
      </c>
      <c r="U12" s="87" t="s">
        <v>97</v>
      </c>
      <c r="V12" s="87" t="s">
        <v>853</v>
      </c>
      <c r="W12" s="233">
        <v>1</v>
      </c>
      <c r="X12" s="87" t="s">
        <v>42</v>
      </c>
      <c r="Y12" s="87" t="s">
        <v>119</v>
      </c>
      <c r="Z12" s="1876">
        <f t="shared" si="0"/>
        <v>480000</v>
      </c>
      <c r="AA12" s="1876"/>
      <c r="AB12" s="1876"/>
      <c r="AC12" s="1876"/>
      <c r="AD12" s="436" t="s">
        <v>17</v>
      </c>
      <c r="AE12" s="2282"/>
      <c r="AF12" s="2283"/>
      <c r="AG12" s="2283"/>
      <c r="AH12" s="87" t="s">
        <v>17</v>
      </c>
      <c r="AI12" s="87" t="s">
        <v>120</v>
      </c>
      <c r="AJ12" s="233"/>
      <c r="AK12" s="87" t="s">
        <v>97</v>
      </c>
      <c r="AL12" s="87" t="s">
        <v>120</v>
      </c>
      <c r="AM12" s="233"/>
      <c r="AN12" s="87" t="s">
        <v>42</v>
      </c>
      <c r="AO12" s="87" t="s">
        <v>119</v>
      </c>
      <c r="AP12" s="1876">
        <f t="shared" si="1"/>
        <v>0</v>
      </c>
      <c r="AQ12" s="1876"/>
      <c r="AR12" s="1876"/>
      <c r="AS12" s="1876"/>
      <c r="AT12" s="88" t="s">
        <v>17</v>
      </c>
    </row>
    <row r="13" spans="1:46" ht="26.1" customHeight="1">
      <c r="A13" s="426">
        <v>2</v>
      </c>
      <c r="B13" s="639" t="s">
        <v>854</v>
      </c>
      <c r="C13" s="2277" t="s">
        <v>821</v>
      </c>
      <c r="D13" s="2278"/>
      <c r="E13" s="2278"/>
      <c r="F13" s="2278"/>
      <c r="G13" s="2278"/>
      <c r="H13" s="2279" t="s">
        <v>75</v>
      </c>
      <c r="I13" s="2280"/>
      <c r="J13" s="2280"/>
      <c r="K13" s="2279" t="s">
        <v>99</v>
      </c>
      <c r="L13" s="2280"/>
      <c r="M13" s="2280"/>
      <c r="N13" s="2281"/>
      <c r="O13" s="2282">
        <v>35000</v>
      </c>
      <c r="P13" s="2283"/>
      <c r="Q13" s="2283"/>
      <c r="R13" s="87" t="s">
        <v>17</v>
      </c>
      <c r="S13" s="87" t="s">
        <v>853</v>
      </c>
      <c r="T13" s="233">
        <v>12</v>
      </c>
      <c r="U13" s="87" t="s">
        <v>97</v>
      </c>
      <c r="V13" s="87" t="s">
        <v>855</v>
      </c>
      <c r="W13" s="233">
        <v>1</v>
      </c>
      <c r="X13" s="87" t="s">
        <v>42</v>
      </c>
      <c r="Y13" s="87" t="s">
        <v>119</v>
      </c>
      <c r="Z13" s="1876">
        <f t="shared" ref="Z13:Z21" si="2">O13*T13*W13</f>
        <v>420000</v>
      </c>
      <c r="AA13" s="1876"/>
      <c r="AB13" s="1876"/>
      <c r="AC13" s="1876"/>
      <c r="AD13" s="436" t="s">
        <v>17</v>
      </c>
      <c r="AE13" s="2282"/>
      <c r="AF13" s="2283"/>
      <c r="AG13" s="2283"/>
      <c r="AH13" s="87" t="s">
        <v>17</v>
      </c>
      <c r="AI13" s="87" t="s">
        <v>120</v>
      </c>
      <c r="AJ13" s="233"/>
      <c r="AK13" s="87" t="s">
        <v>97</v>
      </c>
      <c r="AL13" s="87" t="s">
        <v>120</v>
      </c>
      <c r="AM13" s="233"/>
      <c r="AN13" s="87" t="s">
        <v>42</v>
      </c>
      <c r="AO13" s="87" t="s">
        <v>119</v>
      </c>
      <c r="AP13" s="1876">
        <f t="shared" si="1"/>
        <v>0</v>
      </c>
      <c r="AQ13" s="1876"/>
      <c r="AR13" s="1876"/>
      <c r="AS13" s="1876"/>
      <c r="AT13" s="88" t="s">
        <v>17</v>
      </c>
    </row>
    <row r="14" spans="1:46" ht="26.1" customHeight="1">
      <c r="A14" s="426">
        <v>3</v>
      </c>
      <c r="B14" s="639" t="s">
        <v>856</v>
      </c>
      <c r="C14" s="2277" t="s">
        <v>103</v>
      </c>
      <c r="D14" s="2278"/>
      <c r="E14" s="2278"/>
      <c r="F14" s="2278"/>
      <c r="G14" s="2278"/>
      <c r="H14" s="2279" t="s">
        <v>75</v>
      </c>
      <c r="I14" s="2280"/>
      <c r="J14" s="2280"/>
      <c r="K14" s="2279" t="s">
        <v>99</v>
      </c>
      <c r="L14" s="2280"/>
      <c r="M14" s="2280"/>
      <c r="N14" s="2281"/>
      <c r="O14" s="2282">
        <v>25000</v>
      </c>
      <c r="P14" s="2283"/>
      <c r="Q14" s="2283"/>
      <c r="R14" s="87" t="s">
        <v>17</v>
      </c>
      <c r="S14" s="87" t="s">
        <v>853</v>
      </c>
      <c r="T14" s="233">
        <v>12</v>
      </c>
      <c r="U14" s="87" t="s">
        <v>97</v>
      </c>
      <c r="V14" s="87" t="s">
        <v>855</v>
      </c>
      <c r="W14" s="233">
        <v>1</v>
      </c>
      <c r="X14" s="87" t="s">
        <v>42</v>
      </c>
      <c r="Y14" s="87" t="s">
        <v>119</v>
      </c>
      <c r="Z14" s="1876">
        <f>O14*T14*W14</f>
        <v>300000</v>
      </c>
      <c r="AA14" s="1876"/>
      <c r="AB14" s="1876"/>
      <c r="AC14" s="1876"/>
      <c r="AD14" s="436" t="s">
        <v>17</v>
      </c>
      <c r="AE14" s="2282"/>
      <c r="AF14" s="2283"/>
      <c r="AG14" s="2283"/>
      <c r="AH14" s="87" t="s">
        <v>17</v>
      </c>
      <c r="AI14" s="87" t="s">
        <v>120</v>
      </c>
      <c r="AJ14" s="233"/>
      <c r="AK14" s="87" t="s">
        <v>97</v>
      </c>
      <c r="AL14" s="87" t="s">
        <v>120</v>
      </c>
      <c r="AM14" s="233"/>
      <c r="AN14" s="87" t="s">
        <v>42</v>
      </c>
      <c r="AO14" s="87" t="s">
        <v>119</v>
      </c>
      <c r="AP14" s="1876">
        <f t="shared" si="1"/>
        <v>0</v>
      </c>
      <c r="AQ14" s="1876"/>
      <c r="AR14" s="1876"/>
      <c r="AS14" s="1876"/>
      <c r="AT14" s="88" t="s">
        <v>17</v>
      </c>
    </row>
    <row r="15" spans="1:46" ht="26.1" customHeight="1">
      <c r="A15" s="426">
        <v>4</v>
      </c>
      <c r="B15" s="639"/>
      <c r="C15" s="2277"/>
      <c r="D15" s="2278"/>
      <c r="E15" s="2278"/>
      <c r="F15" s="2278"/>
      <c r="G15" s="2278"/>
      <c r="H15" s="2279"/>
      <c r="I15" s="2280"/>
      <c r="J15" s="2280"/>
      <c r="K15" s="2279"/>
      <c r="L15" s="2280"/>
      <c r="M15" s="2280"/>
      <c r="N15" s="2281"/>
      <c r="O15" s="2282"/>
      <c r="P15" s="2283"/>
      <c r="Q15" s="2283"/>
      <c r="R15" s="87" t="s">
        <v>17</v>
      </c>
      <c r="S15" s="87" t="s">
        <v>121</v>
      </c>
      <c r="T15" s="233"/>
      <c r="U15" s="87" t="s">
        <v>97</v>
      </c>
      <c r="V15" s="87" t="s">
        <v>120</v>
      </c>
      <c r="W15" s="233"/>
      <c r="X15" s="87" t="s">
        <v>42</v>
      </c>
      <c r="Y15" s="87" t="s">
        <v>119</v>
      </c>
      <c r="Z15" s="1876">
        <f>O15*T15*W15</f>
        <v>0</v>
      </c>
      <c r="AA15" s="1876"/>
      <c r="AB15" s="1876"/>
      <c r="AC15" s="1876"/>
      <c r="AD15" s="436" t="s">
        <v>17</v>
      </c>
      <c r="AE15" s="2282"/>
      <c r="AF15" s="2283"/>
      <c r="AG15" s="2283"/>
      <c r="AH15" s="87" t="s">
        <v>17</v>
      </c>
      <c r="AI15" s="87" t="s">
        <v>120</v>
      </c>
      <c r="AJ15" s="233"/>
      <c r="AK15" s="87" t="s">
        <v>97</v>
      </c>
      <c r="AL15" s="87" t="s">
        <v>120</v>
      </c>
      <c r="AM15" s="233"/>
      <c r="AN15" s="87" t="s">
        <v>42</v>
      </c>
      <c r="AO15" s="87" t="s">
        <v>119</v>
      </c>
      <c r="AP15" s="1876">
        <f t="shared" si="1"/>
        <v>0</v>
      </c>
      <c r="AQ15" s="1876"/>
      <c r="AR15" s="1876"/>
      <c r="AS15" s="1876"/>
      <c r="AT15" s="88" t="s">
        <v>17</v>
      </c>
    </row>
    <row r="16" spans="1:46" ht="26.1" customHeight="1">
      <c r="A16" s="427">
        <v>5</v>
      </c>
      <c r="B16" s="640"/>
      <c r="C16" s="2277"/>
      <c r="D16" s="2278"/>
      <c r="E16" s="2278"/>
      <c r="F16" s="2278"/>
      <c r="G16" s="2278"/>
      <c r="H16" s="2279"/>
      <c r="I16" s="2280"/>
      <c r="J16" s="2280"/>
      <c r="K16" s="2279"/>
      <c r="L16" s="2280"/>
      <c r="M16" s="2280"/>
      <c r="N16" s="2281"/>
      <c r="O16" s="2282"/>
      <c r="P16" s="2283"/>
      <c r="Q16" s="2283"/>
      <c r="R16" s="87" t="s">
        <v>17</v>
      </c>
      <c r="S16" s="87" t="s">
        <v>121</v>
      </c>
      <c r="T16" s="233"/>
      <c r="U16" s="87" t="s">
        <v>97</v>
      </c>
      <c r="V16" s="87" t="s">
        <v>120</v>
      </c>
      <c r="W16" s="233"/>
      <c r="X16" s="87" t="s">
        <v>42</v>
      </c>
      <c r="Y16" s="87" t="s">
        <v>119</v>
      </c>
      <c r="Z16" s="1876">
        <f t="shared" si="2"/>
        <v>0</v>
      </c>
      <c r="AA16" s="1876"/>
      <c r="AB16" s="1876"/>
      <c r="AC16" s="1876"/>
      <c r="AD16" s="436" t="s">
        <v>17</v>
      </c>
      <c r="AE16" s="2282"/>
      <c r="AF16" s="2283"/>
      <c r="AG16" s="2283"/>
      <c r="AH16" s="87" t="s">
        <v>17</v>
      </c>
      <c r="AI16" s="87" t="s">
        <v>120</v>
      </c>
      <c r="AJ16" s="233"/>
      <c r="AK16" s="87" t="s">
        <v>97</v>
      </c>
      <c r="AL16" s="87" t="s">
        <v>120</v>
      </c>
      <c r="AM16" s="233"/>
      <c r="AN16" s="87" t="s">
        <v>42</v>
      </c>
      <c r="AO16" s="87" t="s">
        <v>119</v>
      </c>
      <c r="AP16" s="1876">
        <f t="shared" si="1"/>
        <v>0</v>
      </c>
      <c r="AQ16" s="1876"/>
      <c r="AR16" s="1876"/>
      <c r="AS16" s="1876"/>
      <c r="AT16" s="88" t="s">
        <v>17</v>
      </c>
    </row>
    <row r="17" spans="1:46" ht="26.1" customHeight="1">
      <c r="A17" s="455">
        <v>6</v>
      </c>
      <c r="B17" s="640"/>
      <c r="C17" s="2277"/>
      <c r="D17" s="2278"/>
      <c r="E17" s="2278"/>
      <c r="F17" s="2278"/>
      <c r="G17" s="2278"/>
      <c r="H17" s="2279"/>
      <c r="I17" s="2280"/>
      <c r="J17" s="2280"/>
      <c r="K17" s="2279"/>
      <c r="L17" s="2280"/>
      <c r="M17" s="2280"/>
      <c r="N17" s="2281"/>
      <c r="O17" s="2282"/>
      <c r="P17" s="2283"/>
      <c r="Q17" s="2283"/>
      <c r="R17" s="87" t="s">
        <v>17</v>
      </c>
      <c r="S17" s="87" t="s">
        <v>121</v>
      </c>
      <c r="T17" s="233"/>
      <c r="U17" s="87" t="s">
        <v>97</v>
      </c>
      <c r="V17" s="87" t="s">
        <v>120</v>
      </c>
      <c r="W17" s="233"/>
      <c r="X17" s="87" t="s">
        <v>42</v>
      </c>
      <c r="Y17" s="87" t="s">
        <v>119</v>
      </c>
      <c r="Z17" s="1876">
        <f t="shared" si="2"/>
        <v>0</v>
      </c>
      <c r="AA17" s="1876"/>
      <c r="AB17" s="1876"/>
      <c r="AC17" s="1876"/>
      <c r="AD17" s="436" t="s">
        <v>17</v>
      </c>
      <c r="AE17" s="2282"/>
      <c r="AF17" s="2283"/>
      <c r="AG17" s="2283"/>
      <c r="AH17" s="87" t="s">
        <v>17</v>
      </c>
      <c r="AI17" s="87" t="s">
        <v>120</v>
      </c>
      <c r="AJ17" s="233"/>
      <c r="AK17" s="87" t="s">
        <v>97</v>
      </c>
      <c r="AL17" s="87" t="s">
        <v>120</v>
      </c>
      <c r="AM17" s="233"/>
      <c r="AN17" s="87" t="s">
        <v>42</v>
      </c>
      <c r="AO17" s="87" t="s">
        <v>119</v>
      </c>
      <c r="AP17" s="1876">
        <f t="shared" si="1"/>
        <v>0</v>
      </c>
      <c r="AQ17" s="1876"/>
      <c r="AR17" s="1876"/>
      <c r="AS17" s="1876"/>
      <c r="AT17" s="88" t="s">
        <v>17</v>
      </c>
    </row>
    <row r="18" spans="1:46" ht="26.1" customHeight="1">
      <c r="A18" s="427">
        <v>7</v>
      </c>
      <c r="B18" s="640"/>
      <c r="C18" s="2277"/>
      <c r="D18" s="2278"/>
      <c r="E18" s="2278"/>
      <c r="F18" s="2278"/>
      <c r="G18" s="2278"/>
      <c r="H18" s="2279"/>
      <c r="I18" s="2280"/>
      <c r="J18" s="2280"/>
      <c r="K18" s="2279"/>
      <c r="L18" s="2280"/>
      <c r="M18" s="2280"/>
      <c r="N18" s="2281"/>
      <c r="O18" s="2282"/>
      <c r="P18" s="2283"/>
      <c r="Q18" s="2283"/>
      <c r="R18" s="87" t="s">
        <v>17</v>
      </c>
      <c r="S18" s="87" t="s">
        <v>121</v>
      </c>
      <c r="T18" s="233"/>
      <c r="U18" s="87" t="s">
        <v>97</v>
      </c>
      <c r="V18" s="87" t="s">
        <v>120</v>
      </c>
      <c r="W18" s="233"/>
      <c r="X18" s="87" t="s">
        <v>42</v>
      </c>
      <c r="Y18" s="87" t="s">
        <v>119</v>
      </c>
      <c r="Z18" s="1876">
        <f t="shared" si="2"/>
        <v>0</v>
      </c>
      <c r="AA18" s="1876"/>
      <c r="AB18" s="1876"/>
      <c r="AC18" s="1876"/>
      <c r="AD18" s="436" t="s">
        <v>17</v>
      </c>
      <c r="AE18" s="2282"/>
      <c r="AF18" s="2283"/>
      <c r="AG18" s="2283"/>
      <c r="AH18" s="87" t="s">
        <v>17</v>
      </c>
      <c r="AI18" s="87" t="s">
        <v>120</v>
      </c>
      <c r="AJ18" s="233"/>
      <c r="AK18" s="87" t="s">
        <v>97</v>
      </c>
      <c r="AL18" s="87" t="s">
        <v>120</v>
      </c>
      <c r="AM18" s="233"/>
      <c r="AN18" s="87" t="s">
        <v>42</v>
      </c>
      <c r="AO18" s="87" t="s">
        <v>119</v>
      </c>
      <c r="AP18" s="1876">
        <f t="shared" si="1"/>
        <v>0</v>
      </c>
      <c r="AQ18" s="1876"/>
      <c r="AR18" s="1876"/>
      <c r="AS18" s="1876"/>
      <c r="AT18" s="88" t="s">
        <v>17</v>
      </c>
    </row>
    <row r="19" spans="1:46" ht="26.1" customHeight="1">
      <c r="A19" s="427">
        <v>8</v>
      </c>
      <c r="B19" s="640"/>
      <c r="C19" s="2277"/>
      <c r="D19" s="2278"/>
      <c r="E19" s="2278"/>
      <c r="F19" s="2278"/>
      <c r="G19" s="2278"/>
      <c r="H19" s="2279"/>
      <c r="I19" s="2280"/>
      <c r="J19" s="2280"/>
      <c r="K19" s="2279"/>
      <c r="L19" s="2280"/>
      <c r="M19" s="2280"/>
      <c r="N19" s="2281"/>
      <c r="O19" s="2282"/>
      <c r="P19" s="2283"/>
      <c r="Q19" s="2283"/>
      <c r="R19" s="87" t="s">
        <v>17</v>
      </c>
      <c r="S19" s="87" t="s">
        <v>121</v>
      </c>
      <c r="T19" s="233"/>
      <c r="U19" s="87" t="s">
        <v>97</v>
      </c>
      <c r="V19" s="87" t="s">
        <v>120</v>
      </c>
      <c r="W19" s="233"/>
      <c r="X19" s="87" t="s">
        <v>42</v>
      </c>
      <c r="Y19" s="87" t="s">
        <v>119</v>
      </c>
      <c r="Z19" s="1876">
        <f t="shared" si="2"/>
        <v>0</v>
      </c>
      <c r="AA19" s="1876"/>
      <c r="AB19" s="1876"/>
      <c r="AC19" s="1876"/>
      <c r="AD19" s="436" t="s">
        <v>17</v>
      </c>
      <c r="AE19" s="2282"/>
      <c r="AF19" s="2283"/>
      <c r="AG19" s="2283"/>
      <c r="AH19" s="87" t="s">
        <v>17</v>
      </c>
      <c r="AI19" s="87" t="s">
        <v>120</v>
      </c>
      <c r="AJ19" s="233"/>
      <c r="AK19" s="87" t="s">
        <v>97</v>
      </c>
      <c r="AL19" s="87" t="s">
        <v>120</v>
      </c>
      <c r="AM19" s="233"/>
      <c r="AN19" s="87" t="s">
        <v>42</v>
      </c>
      <c r="AO19" s="87" t="s">
        <v>119</v>
      </c>
      <c r="AP19" s="1876">
        <f t="shared" si="1"/>
        <v>0</v>
      </c>
      <c r="AQ19" s="1876"/>
      <c r="AR19" s="1876"/>
      <c r="AS19" s="1876"/>
      <c r="AT19" s="88" t="s">
        <v>17</v>
      </c>
    </row>
    <row r="20" spans="1:46" ht="26.1" customHeight="1">
      <c r="A20" s="427">
        <v>9</v>
      </c>
      <c r="B20" s="640"/>
      <c r="C20" s="2277"/>
      <c r="D20" s="2278"/>
      <c r="E20" s="2278"/>
      <c r="F20" s="2278"/>
      <c r="G20" s="2278"/>
      <c r="H20" s="2279"/>
      <c r="I20" s="2280"/>
      <c r="J20" s="2280"/>
      <c r="K20" s="2279"/>
      <c r="L20" s="2280"/>
      <c r="M20" s="2280"/>
      <c r="N20" s="2281"/>
      <c r="O20" s="2282"/>
      <c r="P20" s="2283"/>
      <c r="Q20" s="2283"/>
      <c r="R20" s="87" t="s">
        <v>17</v>
      </c>
      <c r="S20" s="87" t="s">
        <v>121</v>
      </c>
      <c r="T20" s="233"/>
      <c r="U20" s="87" t="s">
        <v>97</v>
      </c>
      <c r="V20" s="87" t="s">
        <v>120</v>
      </c>
      <c r="W20" s="233"/>
      <c r="X20" s="87" t="s">
        <v>42</v>
      </c>
      <c r="Y20" s="87" t="s">
        <v>119</v>
      </c>
      <c r="Z20" s="1876">
        <f t="shared" si="2"/>
        <v>0</v>
      </c>
      <c r="AA20" s="1876"/>
      <c r="AB20" s="1876"/>
      <c r="AC20" s="1876"/>
      <c r="AD20" s="436" t="s">
        <v>17</v>
      </c>
      <c r="AE20" s="2282"/>
      <c r="AF20" s="2283"/>
      <c r="AG20" s="2283"/>
      <c r="AH20" s="87" t="s">
        <v>17</v>
      </c>
      <c r="AI20" s="87" t="s">
        <v>120</v>
      </c>
      <c r="AJ20" s="233"/>
      <c r="AK20" s="87" t="s">
        <v>97</v>
      </c>
      <c r="AL20" s="87" t="s">
        <v>120</v>
      </c>
      <c r="AM20" s="233"/>
      <c r="AN20" s="87" t="s">
        <v>42</v>
      </c>
      <c r="AO20" s="87" t="s">
        <v>119</v>
      </c>
      <c r="AP20" s="1876">
        <f t="shared" si="1"/>
        <v>0</v>
      </c>
      <c r="AQ20" s="1876"/>
      <c r="AR20" s="1876"/>
      <c r="AS20" s="1876"/>
      <c r="AT20" s="88" t="s">
        <v>17</v>
      </c>
    </row>
    <row r="21" spans="1:46" ht="26.1" customHeight="1" thickBot="1">
      <c r="A21" s="427">
        <v>10</v>
      </c>
      <c r="B21" s="640"/>
      <c r="C21" s="2277"/>
      <c r="D21" s="2278"/>
      <c r="E21" s="2278"/>
      <c r="F21" s="2278"/>
      <c r="G21" s="2278"/>
      <c r="H21" s="2279"/>
      <c r="I21" s="2280"/>
      <c r="J21" s="2280"/>
      <c r="K21" s="2279"/>
      <c r="L21" s="2280"/>
      <c r="M21" s="2280"/>
      <c r="N21" s="2281"/>
      <c r="O21" s="2282"/>
      <c r="P21" s="2283"/>
      <c r="Q21" s="2283"/>
      <c r="R21" s="87" t="s">
        <v>17</v>
      </c>
      <c r="S21" s="87" t="s">
        <v>121</v>
      </c>
      <c r="T21" s="233"/>
      <c r="U21" s="87" t="s">
        <v>97</v>
      </c>
      <c r="V21" s="87" t="s">
        <v>120</v>
      </c>
      <c r="W21" s="233"/>
      <c r="X21" s="87" t="s">
        <v>42</v>
      </c>
      <c r="Y21" s="87" t="s">
        <v>119</v>
      </c>
      <c r="Z21" s="2284">
        <f t="shared" si="2"/>
        <v>0</v>
      </c>
      <c r="AA21" s="2284"/>
      <c r="AB21" s="2284"/>
      <c r="AC21" s="2284"/>
      <c r="AD21" s="436" t="s">
        <v>17</v>
      </c>
      <c r="AE21" s="2282"/>
      <c r="AF21" s="2283"/>
      <c r="AG21" s="2283"/>
      <c r="AH21" s="87" t="s">
        <v>17</v>
      </c>
      <c r="AI21" s="87" t="s">
        <v>120</v>
      </c>
      <c r="AJ21" s="233"/>
      <c r="AK21" s="87" t="s">
        <v>97</v>
      </c>
      <c r="AL21" s="87" t="s">
        <v>120</v>
      </c>
      <c r="AM21" s="233"/>
      <c r="AN21" s="87" t="s">
        <v>42</v>
      </c>
      <c r="AO21" s="87" t="s">
        <v>119</v>
      </c>
      <c r="AP21" s="2284">
        <f t="shared" si="1"/>
        <v>0</v>
      </c>
      <c r="AQ21" s="2284"/>
      <c r="AR21" s="2284"/>
      <c r="AS21" s="2284"/>
      <c r="AT21" s="88" t="s">
        <v>17</v>
      </c>
    </row>
    <row r="22" spans="1:46" s="89" customFormat="1" ht="26.1" customHeight="1">
      <c r="A22" s="2285" t="s">
        <v>353</v>
      </c>
      <c r="B22" s="2286"/>
      <c r="C22" s="2286"/>
      <c r="D22" s="2286"/>
      <c r="E22" s="2286"/>
      <c r="F22" s="2286"/>
      <c r="G22" s="2286"/>
      <c r="H22" s="2286"/>
      <c r="I22" s="2286"/>
      <c r="J22" s="2286"/>
      <c r="K22" s="2286"/>
      <c r="L22" s="2286"/>
      <c r="M22" s="2286"/>
      <c r="N22" s="2286"/>
      <c r="O22" s="2287">
        <f>SUM(Z12:AC21)</f>
        <v>1200000</v>
      </c>
      <c r="P22" s="2288"/>
      <c r="Q22" s="2288"/>
      <c r="R22" s="2288"/>
      <c r="S22" s="2288"/>
      <c r="T22" s="2288"/>
      <c r="U22" s="2288"/>
      <c r="V22" s="2288"/>
      <c r="W22" s="2288"/>
      <c r="X22" s="2288"/>
      <c r="Y22" s="2288"/>
      <c r="Z22" s="2288"/>
      <c r="AA22" s="2288"/>
      <c r="AB22" s="2288"/>
      <c r="AC22" s="2288"/>
      <c r="AD22" s="456" t="s">
        <v>17</v>
      </c>
      <c r="AE22" s="2288">
        <f>SUM(AP12:AS21)</f>
        <v>0</v>
      </c>
      <c r="AF22" s="2288"/>
      <c r="AG22" s="2288"/>
      <c r="AH22" s="2288"/>
      <c r="AI22" s="2288"/>
      <c r="AJ22" s="2288"/>
      <c r="AK22" s="2288"/>
      <c r="AL22" s="2288"/>
      <c r="AM22" s="2288"/>
      <c r="AN22" s="2288"/>
      <c r="AO22" s="2288"/>
      <c r="AP22" s="2288"/>
      <c r="AQ22" s="2288"/>
      <c r="AR22" s="2288"/>
      <c r="AS22" s="2288"/>
      <c r="AT22" s="152" t="s">
        <v>17</v>
      </c>
    </row>
    <row r="23" spans="1:46" s="89" customFormat="1" ht="26.1" customHeight="1">
      <c r="A23" s="2256" t="s">
        <v>385</v>
      </c>
      <c r="B23" s="2257"/>
      <c r="C23" s="2257"/>
      <c r="D23" s="2257"/>
      <c r="E23" s="2257"/>
      <c r="F23" s="2257"/>
      <c r="G23" s="2257"/>
      <c r="H23" s="2257"/>
      <c r="I23" s="2257"/>
      <c r="J23" s="2257"/>
      <c r="K23" s="2257"/>
      <c r="L23" s="2257"/>
      <c r="M23" s="2257"/>
      <c r="N23" s="2258"/>
      <c r="O23" s="2252">
        <v>150000</v>
      </c>
      <c r="P23" s="2253"/>
      <c r="Q23" s="2253"/>
      <c r="R23" s="2253"/>
      <c r="S23" s="2253"/>
      <c r="T23" s="2253"/>
      <c r="U23" s="2253"/>
      <c r="V23" s="2253"/>
      <c r="W23" s="2253"/>
      <c r="X23" s="2253"/>
      <c r="Y23" s="2253"/>
      <c r="Z23" s="2253"/>
      <c r="AA23" s="2253"/>
      <c r="AB23" s="2253"/>
      <c r="AC23" s="2253"/>
      <c r="AD23" s="438" t="s">
        <v>17</v>
      </c>
      <c r="AE23" s="240"/>
      <c r="AF23" s="240"/>
      <c r="AG23" s="240"/>
      <c r="AH23" s="240"/>
      <c r="AI23" s="240"/>
      <c r="AJ23" s="240"/>
      <c r="AK23" s="240"/>
      <c r="AL23" s="240"/>
      <c r="AM23" s="240"/>
      <c r="AN23" s="240"/>
      <c r="AO23" s="240"/>
      <c r="AP23" s="240"/>
      <c r="AQ23" s="240"/>
      <c r="AR23" s="240"/>
      <c r="AS23" s="240"/>
      <c r="AT23" s="241"/>
    </row>
    <row r="24" spans="1:46" s="89" customFormat="1" ht="26.1" customHeight="1" thickBot="1">
      <c r="A24" s="2259" t="s">
        <v>354</v>
      </c>
      <c r="B24" s="1939"/>
      <c r="C24" s="1939"/>
      <c r="D24" s="1939"/>
      <c r="E24" s="1939"/>
      <c r="F24" s="1939"/>
      <c r="G24" s="1939"/>
      <c r="H24" s="1939"/>
      <c r="I24" s="1939"/>
      <c r="J24" s="1939"/>
      <c r="K24" s="1939"/>
      <c r="L24" s="1939"/>
      <c r="M24" s="1939"/>
      <c r="N24" s="2260"/>
      <c r="O24" s="2254">
        <f>O22+O23</f>
        <v>1350000</v>
      </c>
      <c r="P24" s="2255"/>
      <c r="Q24" s="2255"/>
      <c r="R24" s="2255"/>
      <c r="S24" s="2255"/>
      <c r="T24" s="2255"/>
      <c r="U24" s="2255"/>
      <c r="V24" s="2255"/>
      <c r="W24" s="2255"/>
      <c r="X24" s="2255"/>
      <c r="Y24" s="2255"/>
      <c r="Z24" s="2255"/>
      <c r="AA24" s="2255"/>
      <c r="AB24" s="2255"/>
      <c r="AC24" s="2255"/>
      <c r="AD24" s="439" t="s">
        <v>17</v>
      </c>
      <c r="AE24" s="242"/>
      <c r="AF24" s="242"/>
      <c r="AG24" s="242"/>
      <c r="AH24" s="242"/>
      <c r="AI24" s="242"/>
      <c r="AJ24" s="242"/>
      <c r="AK24" s="242"/>
      <c r="AL24" s="242"/>
      <c r="AM24" s="242"/>
      <c r="AN24" s="242"/>
      <c r="AO24" s="242"/>
      <c r="AP24" s="242"/>
      <c r="AQ24" s="242"/>
      <c r="AR24" s="242"/>
      <c r="AS24" s="242"/>
      <c r="AT24" s="243"/>
    </row>
    <row r="25" spans="1:46" ht="30" customHeight="1">
      <c r="A25" s="90" t="s">
        <v>345</v>
      </c>
      <c r="B25" s="90"/>
      <c r="C25" s="91"/>
      <c r="D25" s="91"/>
      <c r="E25" s="91"/>
      <c r="F25" s="91"/>
      <c r="G25" s="91"/>
    </row>
    <row r="26" spans="1:46" s="92" customFormat="1" ht="34.5" customHeight="1" thickBot="1">
      <c r="A26" s="2306" t="s">
        <v>249</v>
      </c>
      <c r="B26" s="2306"/>
      <c r="C26" s="2306"/>
      <c r="D26" s="2307"/>
      <c r="E26" s="2307"/>
      <c r="F26" s="2307"/>
      <c r="G26" s="2307"/>
      <c r="H26" s="2307"/>
      <c r="I26" s="2307"/>
      <c r="J26" s="2307"/>
      <c r="K26" s="2307"/>
      <c r="L26" s="2307"/>
      <c r="M26" s="2307"/>
      <c r="N26" s="2307"/>
      <c r="O26" s="2307"/>
      <c r="P26" s="2307"/>
      <c r="Q26" s="2307"/>
      <c r="R26" s="2307"/>
      <c r="S26" s="2307"/>
      <c r="T26" s="2307"/>
      <c r="U26" s="2307"/>
      <c r="V26" s="2307"/>
      <c r="W26" s="2307"/>
      <c r="X26" s="2307"/>
      <c r="Y26" s="2307"/>
      <c r="Z26" s="2307"/>
      <c r="AA26" s="2307"/>
      <c r="AB26" s="2307"/>
      <c r="AC26" s="2307"/>
      <c r="AD26" s="2307"/>
      <c r="AE26" s="2309"/>
      <c r="AF26" s="2309"/>
      <c r="AG26" s="2309"/>
      <c r="AH26" s="2309"/>
      <c r="AI26" s="2309"/>
      <c r="AJ26" s="2309"/>
      <c r="AK26" s="2309"/>
      <c r="AL26" s="2309"/>
      <c r="AM26" s="2309"/>
      <c r="AN26" s="2309"/>
      <c r="AO26" s="2309"/>
      <c r="AP26" s="2309"/>
      <c r="AQ26" s="2309"/>
      <c r="AR26" s="2309"/>
      <c r="AS26" s="2309"/>
      <c r="AT26" s="2309"/>
    </row>
    <row r="27" spans="1:46" s="86" customFormat="1" ht="20.100000000000001" customHeight="1">
      <c r="A27" s="2250" t="s">
        <v>22</v>
      </c>
      <c r="B27" s="2250" t="s">
        <v>504</v>
      </c>
      <c r="C27" s="1437" t="s">
        <v>78</v>
      </c>
      <c r="D27" s="1432"/>
      <c r="E27" s="1432"/>
      <c r="F27" s="1432"/>
      <c r="G27" s="1433"/>
      <c r="H27" s="1437" t="s">
        <v>3</v>
      </c>
      <c r="I27" s="1432"/>
      <c r="J27" s="1433"/>
      <c r="K27" s="1439" t="s">
        <v>96</v>
      </c>
      <c r="L27" s="1417"/>
      <c r="M27" s="1417"/>
      <c r="N27" s="1418"/>
      <c r="O27" s="1437" t="s">
        <v>237</v>
      </c>
      <c r="P27" s="1432"/>
      <c r="Q27" s="1432"/>
      <c r="R27" s="1432"/>
      <c r="S27" s="1432"/>
      <c r="T27" s="1432"/>
      <c r="U27" s="1432"/>
      <c r="V27" s="1432"/>
      <c r="W27" s="1432"/>
      <c r="X27" s="1432"/>
      <c r="Y27" s="1432"/>
      <c r="Z27" s="1432"/>
      <c r="AA27" s="1432"/>
      <c r="AB27" s="1432"/>
      <c r="AC27" s="1432"/>
      <c r="AD27" s="1432"/>
      <c r="AE27" s="1432"/>
      <c r="AF27" s="1432"/>
      <c r="AG27" s="1432"/>
      <c r="AH27" s="1432"/>
      <c r="AI27" s="1432"/>
      <c r="AJ27" s="1432"/>
      <c r="AK27" s="1432"/>
      <c r="AL27" s="1432"/>
      <c r="AM27" s="1432"/>
      <c r="AN27" s="1432"/>
      <c r="AO27" s="1432"/>
      <c r="AP27" s="1432"/>
      <c r="AQ27" s="1432"/>
      <c r="AR27" s="1432"/>
      <c r="AS27" s="1432"/>
      <c r="AT27" s="1443"/>
    </row>
    <row r="28" spans="1:46" s="86" customFormat="1" ht="32.25" customHeight="1" thickBot="1">
      <c r="A28" s="2251"/>
      <c r="B28" s="2251"/>
      <c r="C28" s="2261"/>
      <c r="D28" s="1455"/>
      <c r="E28" s="1455"/>
      <c r="F28" s="1455"/>
      <c r="G28" s="2262"/>
      <c r="H28" s="2261"/>
      <c r="I28" s="1455"/>
      <c r="J28" s="2262"/>
      <c r="K28" s="2263"/>
      <c r="L28" s="1420"/>
      <c r="M28" s="1420"/>
      <c r="N28" s="1421"/>
      <c r="O28" s="280"/>
      <c r="P28" s="281"/>
      <c r="Q28" s="281"/>
      <c r="R28" s="281"/>
      <c r="S28" s="281"/>
      <c r="T28" s="281"/>
      <c r="U28" s="281"/>
      <c r="V28" s="281"/>
      <c r="W28" s="281"/>
      <c r="X28" s="281"/>
      <c r="Y28" s="281"/>
      <c r="Z28" s="281"/>
      <c r="AA28" s="281"/>
      <c r="AB28" s="281"/>
      <c r="AC28" s="281"/>
      <c r="AD28" s="281"/>
      <c r="AE28" s="2293" t="s">
        <v>386</v>
      </c>
      <c r="AF28" s="2294"/>
      <c r="AG28" s="2294"/>
      <c r="AH28" s="2294"/>
      <c r="AI28" s="2294"/>
      <c r="AJ28" s="2294"/>
      <c r="AK28" s="2294"/>
      <c r="AL28" s="2294"/>
      <c r="AM28" s="2294"/>
      <c r="AN28" s="2294"/>
      <c r="AO28" s="2294"/>
      <c r="AP28" s="2294"/>
      <c r="AQ28" s="2294"/>
      <c r="AR28" s="2294"/>
      <c r="AS28" s="2294"/>
      <c r="AT28" s="2295"/>
    </row>
    <row r="29" spans="1:46" s="91" customFormat="1" ht="26.1" customHeight="1">
      <c r="A29" s="426" t="s">
        <v>102</v>
      </c>
      <c r="B29" s="585"/>
      <c r="C29" s="1912" t="s">
        <v>124</v>
      </c>
      <c r="D29" s="2264"/>
      <c r="E29" s="2264"/>
      <c r="F29" s="2264"/>
      <c r="G29" s="2264"/>
      <c r="H29" s="2265" t="s">
        <v>75</v>
      </c>
      <c r="I29" s="2266"/>
      <c r="J29" s="2266"/>
      <c r="K29" s="2265" t="s">
        <v>77</v>
      </c>
      <c r="L29" s="2266"/>
      <c r="M29" s="2266"/>
      <c r="N29" s="2267"/>
      <c r="O29" s="2268">
        <v>5000</v>
      </c>
      <c r="P29" s="2269"/>
      <c r="Q29" s="2269"/>
      <c r="R29" s="87" t="s">
        <v>17</v>
      </c>
      <c r="S29" s="87" t="s">
        <v>121</v>
      </c>
      <c r="T29" s="235">
        <v>12</v>
      </c>
      <c r="U29" s="87" t="s">
        <v>97</v>
      </c>
      <c r="V29" s="87" t="s">
        <v>120</v>
      </c>
      <c r="W29" s="235">
        <v>2</v>
      </c>
      <c r="X29" s="87" t="s">
        <v>42</v>
      </c>
      <c r="Y29" s="87" t="s">
        <v>119</v>
      </c>
      <c r="Z29" s="2270">
        <f>O29*T29*W29</f>
        <v>120000</v>
      </c>
      <c r="AA29" s="2270"/>
      <c r="AB29" s="2270"/>
      <c r="AC29" s="2270"/>
      <c r="AD29" s="436" t="s">
        <v>17</v>
      </c>
      <c r="AE29" s="2300">
        <v>2000</v>
      </c>
      <c r="AF29" s="2301"/>
      <c r="AG29" s="2301"/>
      <c r="AH29" s="153" t="s">
        <v>17</v>
      </c>
      <c r="AI29" s="153" t="s">
        <v>120</v>
      </c>
      <c r="AJ29" s="236">
        <v>12</v>
      </c>
      <c r="AK29" s="153" t="s">
        <v>97</v>
      </c>
      <c r="AL29" s="153" t="s">
        <v>120</v>
      </c>
      <c r="AM29" s="236">
        <v>2</v>
      </c>
      <c r="AN29" s="153" t="s">
        <v>42</v>
      </c>
      <c r="AO29" s="153" t="s">
        <v>119</v>
      </c>
      <c r="AP29" s="2302">
        <f>AE29*AJ29*AM29</f>
        <v>48000</v>
      </c>
      <c r="AQ29" s="2302"/>
      <c r="AR29" s="2302"/>
      <c r="AS29" s="2302"/>
      <c r="AT29" s="136" t="s">
        <v>17</v>
      </c>
    </row>
    <row r="30" spans="1:46" s="91" customFormat="1" ht="26.1" customHeight="1">
      <c r="A30" s="426" t="s">
        <v>101</v>
      </c>
      <c r="B30" s="585"/>
      <c r="C30" s="1912" t="s">
        <v>399</v>
      </c>
      <c r="D30" s="1913"/>
      <c r="E30" s="1913"/>
      <c r="F30" s="1913"/>
      <c r="G30" s="1914"/>
      <c r="H30" s="2274" t="s">
        <v>398</v>
      </c>
      <c r="I30" s="2275"/>
      <c r="J30" s="2276"/>
      <c r="K30" s="2265" t="s">
        <v>77</v>
      </c>
      <c r="L30" s="2266"/>
      <c r="M30" s="2266"/>
      <c r="N30" s="2267"/>
      <c r="O30" s="2289">
        <v>5000</v>
      </c>
      <c r="P30" s="2290"/>
      <c r="Q30" s="2290"/>
      <c r="R30" s="443" t="s">
        <v>17</v>
      </c>
      <c r="S30" s="87" t="s">
        <v>120</v>
      </c>
      <c r="T30" s="235">
        <v>12</v>
      </c>
      <c r="U30" s="87" t="s">
        <v>97</v>
      </c>
      <c r="V30" s="87" t="s">
        <v>120</v>
      </c>
      <c r="W30" s="235">
        <v>1</v>
      </c>
      <c r="X30" s="87" t="s">
        <v>42</v>
      </c>
      <c r="Y30" s="87" t="s">
        <v>119</v>
      </c>
      <c r="Z30" s="2269">
        <v>60000</v>
      </c>
      <c r="AA30" s="2269"/>
      <c r="AB30" s="2269"/>
      <c r="AC30" s="2269"/>
      <c r="AD30" s="436" t="s">
        <v>17</v>
      </c>
      <c r="AE30" s="2268">
        <v>2000</v>
      </c>
      <c r="AF30" s="2269"/>
      <c r="AG30" s="2269"/>
      <c r="AH30" s="87" t="s">
        <v>17</v>
      </c>
      <c r="AI30" s="87" t="s">
        <v>120</v>
      </c>
      <c r="AJ30" s="235">
        <v>12</v>
      </c>
      <c r="AK30" s="87" t="s">
        <v>97</v>
      </c>
      <c r="AL30" s="87" t="s">
        <v>120</v>
      </c>
      <c r="AM30" s="235">
        <v>1</v>
      </c>
      <c r="AN30" s="87" t="s">
        <v>42</v>
      </c>
      <c r="AO30" s="87" t="s">
        <v>119</v>
      </c>
      <c r="AP30" s="2298">
        <f>AE30*AJ30*AM30</f>
        <v>24000</v>
      </c>
      <c r="AQ30" s="2298"/>
      <c r="AR30" s="2298"/>
      <c r="AS30" s="2298"/>
      <c r="AT30" s="88" t="s">
        <v>17</v>
      </c>
    </row>
    <row r="31" spans="1:46" s="91" customFormat="1" ht="26.1" customHeight="1">
      <c r="A31" s="426" t="s">
        <v>104</v>
      </c>
      <c r="B31" s="585"/>
      <c r="C31" s="1912" t="s">
        <v>123</v>
      </c>
      <c r="D31" s="2264"/>
      <c r="E31" s="2264"/>
      <c r="F31" s="2264"/>
      <c r="G31" s="2264"/>
      <c r="H31" s="2265" t="s">
        <v>100</v>
      </c>
      <c r="I31" s="2266"/>
      <c r="J31" s="2266"/>
      <c r="K31" s="2265" t="s">
        <v>99</v>
      </c>
      <c r="L31" s="2266"/>
      <c r="M31" s="2266"/>
      <c r="N31" s="2267"/>
      <c r="O31" s="2268">
        <v>5000</v>
      </c>
      <c r="P31" s="2269"/>
      <c r="Q31" s="2269"/>
      <c r="R31" s="87" t="s">
        <v>17</v>
      </c>
      <c r="S31" s="87" t="s">
        <v>121</v>
      </c>
      <c r="T31" s="235">
        <v>12</v>
      </c>
      <c r="U31" s="87" t="s">
        <v>97</v>
      </c>
      <c r="V31" s="87" t="s">
        <v>120</v>
      </c>
      <c r="W31" s="235">
        <v>1</v>
      </c>
      <c r="X31" s="87" t="s">
        <v>42</v>
      </c>
      <c r="Y31" s="87" t="s">
        <v>119</v>
      </c>
      <c r="Z31" s="2270">
        <f>O31*T31*W31</f>
        <v>60000</v>
      </c>
      <c r="AA31" s="2270"/>
      <c r="AB31" s="2270"/>
      <c r="AC31" s="2270"/>
      <c r="AD31" s="436" t="s">
        <v>17</v>
      </c>
      <c r="AE31" s="2268">
        <v>2000</v>
      </c>
      <c r="AF31" s="2269"/>
      <c r="AG31" s="2269"/>
      <c r="AH31" s="87" t="s">
        <v>17</v>
      </c>
      <c r="AI31" s="87" t="s">
        <v>120</v>
      </c>
      <c r="AJ31" s="235">
        <v>12</v>
      </c>
      <c r="AK31" s="87" t="s">
        <v>97</v>
      </c>
      <c r="AL31" s="87" t="s">
        <v>120</v>
      </c>
      <c r="AM31" s="235">
        <v>1</v>
      </c>
      <c r="AN31" s="87" t="s">
        <v>42</v>
      </c>
      <c r="AO31" s="87" t="s">
        <v>119</v>
      </c>
      <c r="AP31" s="2298">
        <f>AE31*AJ31*AM31</f>
        <v>24000</v>
      </c>
      <c r="AQ31" s="2298"/>
      <c r="AR31" s="2298"/>
      <c r="AS31" s="2298"/>
      <c r="AT31" s="88" t="s">
        <v>17</v>
      </c>
    </row>
    <row r="32" spans="1:46" s="91" customFormat="1" ht="26.1" customHeight="1">
      <c r="A32" s="426" t="s">
        <v>403</v>
      </c>
      <c r="B32" s="585"/>
      <c r="C32" s="1912" t="s">
        <v>122</v>
      </c>
      <c r="D32" s="2264"/>
      <c r="E32" s="2264"/>
      <c r="F32" s="2264"/>
      <c r="G32" s="2264"/>
      <c r="H32" s="1438" t="s">
        <v>98</v>
      </c>
      <c r="I32" s="1435"/>
      <c r="J32" s="1435"/>
      <c r="K32" s="2265" t="s">
        <v>77</v>
      </c>
      <c r="L32" s="2266"/>
      <c r="M32" s="2266"/>
      <c r="N32" s="2267"/>
      <c r="O32" s="2268">
        <v>5000</v>
      </c>
      <c r="P32" s="2269"/>
      <c r="Q32" s="2269"/>
      <c r="R32" s="87" t="s">
        <v>17</v>
      </c>
      <c r="S32" s="87" t="s">
        <v>121</v>
      </c>
      <c r="T32" s="235">
        <v>12</v>
      </c>
      <c r="U32" s="87" t="s">
        <v>97</v>
      </c>
      <c r="V32" s="87" t="s">
        <v>120</v>
      </c>
      <c r="W32" s="235">
        <v>1</v>
      </c>
      <c r="X32" s="87" t="s">
        <v>42</v>
      </c>
      <c r="Y32" s="87" t="s">
        <v>119</v>
      </c>
      <c r="Z32" s="2270">
        <f>O32*T32*W32</f>
        <v>60000</v>
      </c>
      <c r="AA32" s="2270"/>
      <c r="AB32" s="2270"/>
      <c r="AC32" s="2270"/>
      <c r="AD32" s="436" t="s">
        <v>17</v>
      </c>
      <c r="AE32" s="2268">
        <v>1000</v>
      </c>
      <c r="AF32" s="2269"/>
      <c r="AG32" s="2269"/>
      <c r="AH32" s="87" t="s">
        <v>17</v>
      </c>
      <c r="AI32" s="87" t="s">
        <v>120</v>
      </c>
      <c r="AJ32" s="235">
        <v>12</v>
      </c>
      <c r="AK32" s="87" t="s">
        <v>97</v>
      </c>
      <c r="AL32" s="87" t="s">
        <v>120</v>
      </c>
      <c r="AM32" s="235">
        <v>1</v>
      </c>
      <c r="AN32" s="87" t="s">
        <v>42</v>
      </c>
      <c r="AO32" s="87" t="s">
        <v>119</v>
      </c>
      <c r="AP32" s="2298">
        <f>AE32*AJ32*AM32</f>
        <v>12000</v>
      </c>
      <c r="AQ32" s="2298"/>
      <c r="AR32" s="2298"/>
      <c r="AS32" s="2298"/>
      <c r="AT32" s="88" t="s">
        <v>17</v>
      </c>
    </row>
    <row r="33" spans="1:46" s="91" customFormat="1" ht="26.1" customHeight="1">
      <c r="A33" s="426">
        <v>1</v>
      </c>
      <c r="B33" s="639" t="s">
        <v>857</v>
      </c>
      <c r="C33" s="2277" t="s">
        <v>858</v>
      </c>
      <c r="D33" s="2278"/>
      <c r="E33" s="2278"/>
      <c r="F33" s="2278"/>
      <c r="G33" s="2278"/>
      <c r="H33" s="2291" t="s">
        <v>833</v>
      </c>
      <c r="I33" s="2292"/>
      <c r="J33" s="2292"/>
      <c r="K33" s="2279" t="s">
        <v>99</v>
      </c>
      <c r="L33" s="2280"/>
      <c r="M33" s="2280"/>
      <c r="N33" s="2281"/>
      <c r="O33" s="2282">
        <v>5000</v>
      </c>
      <c r="P33" s="2283"/>
      <c r="Q33" s="2283"/>
      <c r="R33" s="87" t="s">
        <v>17</v>
      </c>
      <c r="S33" s="87" t="s">
        <v>859</v>
      </c>
      <c r="T33" s="233">
        <v>12</v>
      </c>
      <c r="U33" s="87" t="s">
        <v>97</v>
      </c>
      <c r="V33" s="87" t="s">
        <v>120</v>
      </c>
      <c r="W33" s="233">
        <v>2</v>
      </c>
      <c r="X33" s="87" t="s">
        <v>42</v>
      </c>
      <c r="Y33" s="87" t="s">
        <v>119</v>
      </c>
      <c r="Z33" s="1876">
        <f>O33*T33*W33</f>
        <v>120000</v>
      </c>
      <c r="AA33" s="1876"/>
      <c r="AB33" s="1876"/>
      <c r="AC33" s="1876"/>
      <c r="AD33" s="436" t="s">
        <v>17</v>
      </c>
      <c r="AE33" s="2282"/>
      <c r="AF33" s="2283"/>
      <c r="AG33" s="2283"/>
      <c r="AH33" s="87" t="s">
        <v>17</v>
      </c>
      <c r="AI33" s="87" t="s">
        <v>120</v>
      </c>
      <c r="AJ33" s="233"/>
      <c r="AK33" s="87" t="s">
        <v>97</v>
      </c>
      <c r="AL33" s="87" t="s">
        <v>120</v>
      </c>
      <c r="AM33" s="233"/>
      <c r="AN33" s="87" t="s">
        <v>42</v>
      </c>
      <c r="AO33" s="87" t="s">
        <v>119</v>
      </c>
      <c r="AP33" s="2299">
        <f>AE33*AJ33*AM33</f>
        <v>0</v>
      </c>
      <c r="AQ33" s="2299"/>
      <c r="AR33" s="2299"/>
      <c r="AS33" s="2299"/>
      <c r="AT33" s="88" t="s">
        <v>17</v>
      </c>
    </row>
    <row r="34" spans="1:46" s="91" customFormat="1" ht="26.1" customHeight="1">
      <c r="A34" s="426">
        <v>2</v>
      </c>
      <c r="B34" s="639" t="s">
        <v>860</v>
      </c>
      <c r="C34" s="2277" t="s">
        <v>861</v>
      </c>
      <c r="D34" s="2278"/>
      <c r="E34" s="2278"/>
      <c r="F34" s="2278"/>
      <c r="G34" s="2278"/>
      <c r="H34" s="2291" t="s">
        <v>833</v>
      </c>
      <c r="I34" s="2292"/>
      <c r="J34" s="2292"/>
      <c r="K34" s="2279" t="s">
        <v>99</v>
      </c>
      <c r="L34" s="2280"/>
      <c r="M34" s="2280"/>
      <c r="N34" s="2281"/>
      <c r="O34" s="2282">
        <v>5000</v>
      </c>
      <c r="P34" s="2283"/>
      <c r="Q34" s="2283"/>
      <c r="R34" s="87" t="s">
        <v>17</v>
      </c>
      <c r="S34" s="87" t="s">
        <v>859</v>
      </c>
      <c r="T34" s="233">
        <v>12</v>
      </c>
      <c r="U34" s="87" t="s">
        <v>97</v>
      </c>
      <c r="V34" s="87" t="s">
        <v>855</v>
      </c>
      <c r="W34" s="233">
        <v>1</v>
      </c>
      <c r="X34" s="87" t="s">
        <v>42</v>
      </c>
      <c r="Y34" s="87" t="s">
        <v>119</v>
      </c>
      <c r="Z34" s="1876">
        <f t="shared" ref="Z34:Z42" si="3">O34*T34*W34</f>
        <v>60000</v>
      </c>
      <c r="AA34" s="1876"/>
      <c r="AB34" s="1876"/>
      <c r="AC34" s="1876"/>
      <c r="AD34" s="436" t="s">
        <v>17</v>
      </c>
      <c r="AE34" s="2282"/>
      <c r="AF34" s="2283"/>
      <c r="AG34" s="2283"/>
      <c r="AH34" s="87" t="s">
        <v>17</v>
      </c>
      <c r="AI34" s="87" t="s">
        <v>120</v>
      </c>
      <c r="AJ34" s="233"/>
      <c r="AK34" s="87" t="s">
        <v>97</v>
      </c>
      <c r="AL34" s="87" t="s">
        <v>120</v>
      </c>
      <c r="AM34" s="233"/>
      <c r="AN34" s="87" t="s">
        <v>42</v>
      </c>
      <c r="AO34" s="87" t="s">
        <v>119</v>
      </c>
      <c r="AP34" s="2299">
        <f t="shared" ref="AP34:AP42" si="4">AE34*AJ34*AM34</f>
        <v>0</v>
      </c>
      <c r="AQ34" s="2299"/>
      <c r="AR34" s="2299"/>
      <c r="AS34" s="2299"/>
      <c r="AT34" s="88" t="s">
        <v>17</v>
      </c>
    </row>
    <row r="35" spans="1:46" s="91" customFormat="1" ht="26.1" customHeight="1">
      <c r="A35" s="426">
        <v>3</v>
      </c>
      <c r="B35" s="639" t="s">
        <v>862</v>
      </c>
      <c r="C35" s="2277" t="s">
        <v>863</v>
      </c>
      <c r="D35" s="2278"/>
      <c r="E35" s="2278"/>
      <c r="F35" s="2278"/>
      <c r="G35" s="2278"/>
      <c r="H35" s="2291" t="s">
        <v>833</v>
      </c>
      <c r="I35" s="2292"/>
      <c r="J35" s="2292"/>
      <c r="K35" s="2279" t="s">
        <v>99</v>
      </c>
      <c r="L35" s="2280"/>
      <c r="M35" s="2280"/>
      <c r="N35" s="2281"/>
      <c r="O35" s="2282">
        <v>5000</v>
      </c>
      <c r="P35" s="2283"/>
      <c r="Q35" s="2283"/>
      <c r="R35" s="87" t="s">
        <v>17</v>
      </c>
      <c r="S35" s="87" t="s">
        <v>859</v>
      </c>
      <c r="T35" s="233">
        <v>12</v>
      </c>
      <c r="U35" s="87" t="s">
        <v>97</v>
      </c>
      <c r="V35" s="87" t="s">
        <v>859</v>
      </c>
      <c r="W35" s="233">
        <v>2</v>
      </c>
      <c r="X35" s="87" t="s">
        <v>42</v>
      </c>
      <c r="Y35" s="87" t="s">
        <v>119</v>
      </c>
      <c r="Z35" s="1876">
        <f t="shared" si="3"/>
        <v>120000</v>
      </c>
      <c r="AA35" s="1876"/>
      <c r="AB35" s="1876"/>
      <c r="AC35" s="1876"/>
      <c r="AD35" s="436" t="s">
        <v>17</v>
      </c>
      <c r="AE35" s="2282"/>
      <c r="AF35" s="2283"/>
      <c r="AG35" s="2283"/>
      <c r="AH35" s="87" t="s">
        <v>17</v>
      </c>
      <c r="AI35" s="87" t="s">
        <v>120</v>
      </c>
      <c r="AJ35" s="233"/>
      <c r="AK35" s="87" t="s">
        <v>97</v>
      </c>
      <c r="AL35" s="87" t="s">
        <v>120</v>
      </c>
      <c r="AM35" s="233"/>
      <c r="AN35" s="87" t="s">
        <v>42</v>
      </c>
      <c r="AO35" s="87" t="s">
        <v>119</v>
      </c>
      <c r="AP35" s="2299">
        <f t="shared" si="4"/>
        <v>0</v>
      </c>
      <c r="AQ35" s="2299"/>
      <c r="AR35" s="2299"/>
      <c r="AS35" s="2299"/>
      <c r="AT35" s="88" t="s">
        <v>17</v>
      </c>
    </row>
    <row r="36" spans="1:46" s="91" customFormat="1" ht="26.1" customHeight="1">
      <c r="A36" s="426">
        <v>4</v>
      </c>
      <c r="B36" s="639" t="s">
        <v>850</v>
      </c>
      <c r="C36" s="2277" t="s">
        <v>864</v>
      </c>
      <c r="D36" s="2278"/>
      <c r="E36" s="2278"/>
      <c r="F36" s="2278"/>
      <c r="G36" s="2278"/>
      <c r="H36" s="2291" t="s">
        <v>845</v>
      </c>
      <c r="I36" s="2292"/>
      <c r="J36" s="2292"/>
      <c r="K36" s="2279" t="s">
        <v>99</v>
      </c>
      <c r="L36" s="2280"/>
      <c r="M36" s="2280"/>
      <c r="N36" s="2281"/>
      <c r="O36" s="2282">
        <v>5000</v>
      </c>
      <c r="P36" s="2283"/>
      <c r="Q36" s="2283"/>
      <c r="R36" s="87" t="s">
        <v>17</v>
      </c>
      <c r="S36" s="87" t="s">
        <v>865</v>
      </c>
      <c r="T36" s="233">
        <v>12</v>
      </c>
      <c r="U36" s="87" t="s">
        <v>97</v>
      </c>
      <c r="V36" s="87" t="s">
        <v>865</v>
      </c>
      <c r="W36" s="233">
        <v>1</v>
      </c>
      <c r="X36" s="87" t="s">
        <v>42</v>
      </c>
      <c r="Y36" s="87" t="s">
        <v>119</v>
      </c>
      <c r="Z36" s="1876">
        <f t="shared" si="3"/>
        <v>60000</v>
      </c>
      <c r="AA36" s="1876"/>
      <c r="AB36" s="1876"/>
      <c r="AC36" s="1876"/>
      <c r="AD36" s="436" t="s">
        <v>17</v>
      </c>
      <c r="AE36" s="2282"/>
      <c r="AF36" s="2283"/>
      <c r="AG36" s="2283"/>
      <c r="AH36" s="87" t="s">
        <v>17</v>
      </c>
      <c r="AI36" s="87" t="s">
        <v>120</v>
      </c>
      <c r="AJ36" s="233"/>
      <c r="AK36" s="87" t="s">
        <v>97</v>
      </c>
      <c r="AL36" s="87" t="s">
        <v>120</v>
      </c>
      <c r="AM36" s="233"/>
      <c r="AN36" s="87" t="s">
        <v>42</v>
      </c>
      <c r="AO36" s="87" t="s">
        <v>119</v>
      </c>
      <c r="AP36" s="2299">
        <f t="shared" si="4"/>
        <v>0</v>
      </c>
      <c r="AQ36" s="2299"/>
      <c r="AR36" s="2299"/>
      <c r="AS36" s="2299"/>
      <c r="AT36" s="88" t="s">
        <v>17</v>
      </c>
    </row>
    <row r="37" spans="1:46" s="91" customFormat="1" ht="26.1" customHeight="1">
      <c r="A37" s="426">
        <v>5</v>
      </c>
      <c r="B37" s="639"/>
      <c r="C37" s="2277"/>
      <c r="D37" s="2278"/>
      <c r="E37" s="2278"/>
      <c r="F37" s="2278"/>
      <c r="G37" s="2278"/>
      <c r="H37" s="2291"/>
      <c r="I37" s="2292"/>
      <c r="J37" s="2292"/>
      <c r="K37" s="2279"/>
      <c r="L37" s="2280"/>
      <c r="M37" s="2280"/>
      <c r="N37" s="2281"/>
      <c r="O37" s="2282"/>
      <c r="P37" s="2283"/>
      <c r="Q37" s="2283"/>
      <c r="R37" s="87" t="s">
        <v>17</v>
      </c>
      <c r="S37" s="87" t="s">
        <v>121</v>
      </c>
      <c r="T37" s="233"/>
      <c r="U37" s="87" t="s">
        <v>97</v>
      </c>
      <c r="V37" s="87" t="s">
        <v>120</v>
      </c>
      <c r="W37" s="233"/>
      <c r="X37" s="87" t="s">
        <v>42</v>
      </c>
      <c r="Y37" s="87" t="s">
        <v>119</v>
      </c>
      <c r="Z37" s="1876">
        <f t="shared" si="3"/>
        <v>0</v>
      </c>
      <c r="AA37" s="1876"/>
      <c r="AB37" s="1876"/>
      <c r="AC37" s="1876"/>
      <c r="AD37" s="436" t="s">
        <v>17</v>
      </c>
      <c r="AE37" s="2282"/>
      <c r="AF37" s="2283"/>
      <c r="AG37" s="2283"/>
      <c r="AH37" s="87" t="s">
        <v>17</v>
      </c>
      <c r="AI37" s="87" t="s">
        <v>120</v>
      </c>
      <c r="AJ37" s="233"/>
      <c r="AK37" s="87" t="s">
        <v>97</v>
      </c>
      <c r="AL37" s="87" t="s">
        <v>120</v>
      </c>
      <c r="AM37" s="233"/>
      <c r="AN37" s="87" t="s">
        <v>42</v>
      </c>
      <c r="AO37" s="87" t="s">
        <v>119</v>
      </c>
      <c r="AP37" s="2299">
        <f t="shared" si="4"/>
        <v>0</v>
      </c>
      <c r="AQ37" s="2299"/>
      <c r="AR37" s="2299"/>
      <c r="AS37" s="2299"/>
      <c r="AT37" s="88" t="s">
        <v>17</v>
      </c>
    </row>
    <row r="38" spans="1:46" s="91" customFormat="1" ht="26.1" customHeight="1">
      <c r="A38" s="426">
        <v>6</v>
      </c>
      <c r="B38" s="639"/>
      <c r="C38" s="2277"/>
      <c r="D38" s="2278"/>
      <c r="E38" s="2278"/>
      <c r="F38" s="2278"/>
      <c r="G38" s="2278"/>
      <c r="H38" s="2291"/>
      <c r="I38" s="2292"/>
      <c r="J38" s="2292"/>
      <c r="K38" s="2279"/>
      <c r="L38" s="2280"/>
      <c r="M38" s="2280"/>
      <c r="N38" s="2281"/>
      <c r="O38" s="2282"/>
      <c r="P38" s="2283"/>
      <c r="Q38" s="2283"/>
      <c r="R38" s="87" t="s">
        <v>17</v>
      </c>
      <c r="S38" s="87" t="s">
        <v>121</v>
      </c>
      <c r="T38" s="233"/>
      <c r="U38" s="87" t="s">
        <v>97</v>
      </c>
      <c r="V38" s="87" t="s">
        <v>120</v>
      </c>
      <c r="W38" s="233"/>
      <c r="X38" s="87" t="s">
        <v>42</v>
      </c>
      <c r="Y38" s="87" t="s">
        <v>119</v>
      </c>
      <c r="Z38" s="1876">
        <f t="shared" si="3"/>
        <v>0</v>
      </c>
      <c r="AA38" s="1876"/>
      <c r="AB38" s="1876"/>
      <c r="AC38" s="1876"/>
      <c r="AD38" s="436" t="s">
        <v>17</v>
      </c>
      <c r="AE38" s="2282"/>
      <c r="AF38" s="2283"/>
      <c r="AG38" s="2283"/>
      <c r="AH38" s="87" t="s">
        <v>17</v>
      </c>
      <c r="AI38" s="87" t="s">
        <v>120</v>
      </c>
      <c r="AJ38" s="233"/>
      <c r="AK38" s="87" t="s">
        <v>97</v>
      </c>
      <c r="AL38" s="87" t="s">
        <v>120</v>
      </c>
      <c r="AM38" s="233"/>
      <c r="AN38" s="87" t="s">
        <v>42</v>
      </c>
      <c r="AO38" s="87" t="s">
        <v>119</v>
      </c>
      <c r="AP38" s="2299">
        <f t="shared" si="4"/>
        <v>0</v>
      </c>
      <c r="AQ38" s="2299"/>
      <c r="AR38" s="2299"/>
      <c r="AS38" s="2299"/>
      <c r="AT38" s="88" t="s">
        <v>17</v>
      </c>
    </row>
    <row r="39" spans="1:46" s="91" customFormat="1" ht="26.1" customHeight="1">
      <c r="A39" s="426">
        <v>7</v>
      </c>
      <c r="B39" s="639"/>
      <c r="C39" s="2277"/>
      <c r="D39" s="2278"/>
      <c r="E39" s="2278"/>
      <c r="F39" s="2278"/>
      <c r="G39" s="2278"/>
      <c r="H39" s="2291"/>
      <c r="I39" s="2292"/>
      <c r="J39" s="2292"/>
      <c r="K39" s="2279"/>
      <c r="L39" s="2280"/>
      <c r="M39" s="2280"/>
      <c r="N39" s="2281"/>
      <c r="O39" s="2282"/>
      <c r="P39" s="2283"/>
      <c r="Q39" s="2283"/>
      <c r="R39" s="87" t="s">
        <v>17</v>
      </c>
      <c r="S39" s="87" t="s">
        <v>121</v>
      </c>
      <c r="T39" s="233"/>
      <c r="U39" s="87" t="s">
        <v>97</v>
      </c>
      <c r="V39" s="87" t="s">
        <v>120</v>
      </c>
      <c r="W39" s="233"/>
      <c r="X39" s="87" t="s">
        <v>42</v>
      </c>
      <c r="Y39" s="87" t="s">
        <v>119</v>
      </c>
      <c r="Z39" s="1876">
        <f t="shared" si="3"/>
        <v>0</v>
      </c>
      <c r="AA39" s="1876"/>
      <c r="AB39" s="1876"/>
      <c r="AC39" s="1876"/>
      <c r="AD39" s="436" t="s">
        <v>17</v>
      </c>
      <c r="AE39" s="2282"/>
      <c r="AF39" s="2283"/>
      <c r="AG39" s="2283"/>
      <c r="AH39" s="87" t="s">
        <v>17</v>
      </c>
      <c r="AI39" s="87" t="s">
        <v>120</v>
      </c>
      <c r="AJ39" s="233"/>
      <c r="AK39" s="87" t="s">
        <v>97</v>
      </c>
      <c r="AL39" s="87" t="s">
        <v>120</v>
      </c>
      <c r="AM39" s="233"/>
      <c r="AN39" s="87" t="s">
        <v>42</v>
      </c>
      <c r="AO39" s="87" t="s">
        <v>119</v>
      </c>
      <c r="AP39" s="2299">
        <f t="shared" si="4"/>
        <v>0</v>
      </c>
      <c r="AQ39" s="2299"/>
      <c r="AR39" s="2299"/>
      <c r="AS39" s="2299"/>
      <c r="AT39" s="88" t="s">
        <v>17</v>
      </c>
    </row>
    <row r="40" spans="1:46" s="91" customFormat="1" ht="26.1" customHeight="1">
      <c r="A40" s="426">
        <v>8</v>
      </c>
      <c r="B40" s="639"/>
      <c r="C40" s="2277"/>
      <c r="D40" s="2278"/>
      <c r="E40" s="2278"/>
      <c r="F40" s="2278"/>
      <c r="G40" s="2278"/>
      <c r="H40" s="2291"/>
      <c r="I40" s="2292"/>
      <c r="J40" s="2292"/>
      <c r="K40" s="2279"/>
      <c r="L40" s="2280"/>
      <c r="M40" s="2280"/>
      <c r="N40" s="2281"/>
      <c r="O40" s="2282"/>
      <c r="P40" s="2283"/>
      <c r="Q40" s="2283"/>
      <c r="R40" s="87" t="s">
        <v>17</v>
      </c>
      <c r="S40" s="87" t="s">
        <v>121</v>
      </c>
      <c r="T40" s="233"/>
      <c r="U40" s="87" t="s">
        <v>97</v>
      </c>
      <c r="V40" s="87" t="s">
        <v>120</v>
      </c>
      <c r="W40" s="233"/>
      <c r="X40" s="87" t="s">
        <v>42</v>
      </c>
      <c r="Y40" s="87" t="s">
        <v>119</v>
      </c>
      <c r="Z40" s="1876">
        <f t="shared" si="3"/>
        <v>0</v>
      </c>
      <c r="AA40" s="1876"/>
      <c r="AB40" s="1876"/>
      <c r="AC40" s="1876"/>
      <c r="AD40" s="436" t="s">
        <v>17</v>
      </c>
      <c r="AE40" s="2282"/>
      <c r="AF40" s="2283"/>
      <c r="AG40" s="2283"/>
      <c r="AH40" s="87" t="s">
        <v>17</v>
      </c>
      <c r="AI40" s="87" t="s">
        <v>120</v>
      </c>
      <c r="AJ40" s="233"/>
      <c r="AK40" s="87" t="s">
        <v>97</v>
      </c>
      <c r="AL40" s="87" t="s">
        <v>120</v>
      </c>
      <c r="AM40" s="233"/>
      <c r="AN40" s="87" t="s">
        <v>42</v>
      </c>
      <c r="AO40" s="87" t="s">
        <v>119</v>
      </c>
      <c r="AP40" s="2299">
        <f t="shared" si="4"/>
        <v>0</v>
      </c>
      <c r="AQ40" s="2299"/>
      <c r="AR40" s="2299"/>
      <c r="AS40" s="2299"/>
      <c r="AT40" s="88" t="s">
        <v>17</v>
      </c>
    </row>
    <row r="41" spans="1:46" s="91" customFormat="1" ht="26.1" customHeight="1">
      <c r="A41" s="426">
        <v>9</v>
      </c>
      <c r="B41" s="639"/>
      <c r="C41" s="2277"/>
      <c r="D41" s="2278"/>
      <c r="E41" s="2278"/>
      <c r="F41" s="2278"/>
      <c r="G41" s="2278"/>
      <c r="H41" s="2291"/>
      <c r="I41" s="2292"/>
      <c r="J41" s="2292"/>
      <c r="K41" s="2279"/>
      <c r="L41" s="2280"/>
      <c r="M41" s="2280"/>
      <c r="N41" s="2281"/>
      <c r="O41" s="2282"/>
      <c r="P41" s="2283"/>
      <c r="Q41" s="2283"/>
      <c r="R41" s="87" t="s">
        <v>17</v>
      </c>
      <c r="S41" s="87" t="s">
        <v>121</v>
      </c>
      <c r="T41" s="233"/>
      <c r="U41" s="87" t="s">
        <v>97</v>
      </c>
      <c r="V41" s="87" t="s">
        <v>120</v>
      </c>
      <c r="W41" s="233"/>
      <c r="X41" s="87" t="s">
        <v>42</v>
      </c>
      <c r="Y41" s="87" t="s">
        <v>119</v>
      </c>
      <c r="Z41" s="1876">
        <f t="shared" si="3"/>
        <v>0</v>
      </c>
      <c r="AA41" s="1876"/>
      <c r="AB41" s="1876"/>
      <c r="AC41" s="1876"/>
      <c r="AD41" s="436" t="s">
        <v>17</v>
      </c>
      <c r="AE41" s="2282"/>
      <c r="AF41" s="2283"/>
      <c r="AG41" s="2283"/>
      <c r="AH41" s="87" t="s">
        <v>17</v>
      </c>
      <c r="AI41" s="87" t="s">
        <v>120</v>
      </c>
      <c r="AJ41" s="233"/>
      <c r="AK41" s="87" t="s">
        <v>97</v>
      </c>
      <c r="AL41" s="87" t="s">
        <v>120</v>
      </c>
      <c r="AM41" s="233"/>
      <c r="AN41" s="87" t="s">
        <v>42</v>
      </c>
      <c r="AO41" s="87" t="s">
        <v>119</v>
      </c>
      <c r="AP41" s="2299">
        <f t="shared" si="4"/>
        <v>0</v>
      </c>
      <c r="AQ41" s="2299"/>
      <c r="AR41" s="2299"/>
      <c r="AS41" s="2299"/>
      <c r="AT41" s="88" t="s">
        <v>17</v>
      </c>
    </row>
    <row r="42" spans="1:46" s="91" customFormat="1" ht="26.1" customHeight="1" thickBot="1">
      <c r="A42" s="427">
        <v>10</v>
      </c>
      <c r="B42" s="640"/>
      <c r="C42" s="2277"/>
      <c r="D42" s="2278"/>
      <c r="E42" s="2278"/>
      <c r="F42" s="2278"/>
      <c r="G42" s="2278"/>
      <c r="H42" s="2291"/>
      <c r="I42" s="2292"/>
      <c r="J42" s="2292"/>
      <c r="K42" s="2279"/>
      <c r="L42" s="2280"/>
      <c r="M42" s="2280"/>
      <c r="N42" s="2281"/>
      <c r="O42" s="2282"/>
      <c r="P42" s="2283"/>
      <c r="Q42" s="2283"/>
      <c r="R42" s="87" t="s">
        <v>17</v>
      </c>
      <c r="S42" s="87" t="s">
        <v>121</v>
      </c>
      <c r="T42" s="233"/>
      <c r="U42" s="87" t="s">
        <v>97</v>
      </c>
      <c r="V42" s="87" t="s">
        <v>120</v>
      </c>
      <c r="W42" s="233"/>
      <c r="X42" s="87" t="s">
        <v>42</v>
      </c>
      <c r="Y42" s="87" t="s">
        <v>119</v>
      </c>
      <c r="Z42" s="1876">
        <f t="shared" si="3"/>
        <v>0</v>
      </c>
      <c r="AA42" s="1876"/>
      <c r="AB42" s="1876"/>
      <c r="AC42" s="1876"/>
      <c r="AD42" s="436" t="s">
        <v>17</v>
      </c>
      <c r="AE42" s="2282"/>
      <c r="AF42" s="2283"/>
      <c r="AG42" s="2283"/>
      <c r="AH42" s="87" t="s">
        <v>17</v>
      </c>
      <c r="AI42" s="87" t="s">
        <v>120</v>
      </c>
      <c r="AJ42" s="233"/>
      <c r="AK42" s="87" t="s">
        <v>97</v>
      </c>
      <c r="AL42" s="87" t="s">
        <v>120</v>
      </c>
      <c r="AM42" s="233"/>
      <c r="AN42" s="87" t="s">
        <v>42</v>
      </c>
      <c r="AO42" s="87" t="s">
        <v>119</v>
      </c>
      <c r="AP42" s="2299">
        <f t="shared" si="4"/>
        <v>0</v>
      </c>
      <c r="AQ42" s="2299"/>
      <c r="AR42" s="2299"/>
      <c r="AS42" s="2299"/>
      <c r="AT42" s="88" t="s">
        <v>17</v>
      </c>
    </row>
    <row r="43" spans="1:46" s="89" customFormat="1" ht="26.1" customHeight="1">
      <c r="A43" s="2285" t="s">
        <v>353</v>
      </c>
      <c r="B43" s="2286"/>
      <c r="C43" s="2286"/>
      <c r="D43" s="2286"/>
      <c r="E43" s="2286"/>
      <c r="F43" s="2286"/>
      <c r="G43" s="2286"/>
      <c r="H43" s="2286"/>
      <c r="I43" s="2286"/>
      <c r="J43" s="2286"/>
      <c r="K43" s="2286"/>
      <c r="L43" s="2286"/>
      <c r="M43" s="2286"/>
      <c r="N43" s="2286"/>
      <c r="O43" s="2287">
        <f>SUM(Z33:AC42)</f>
        <v>360000</v>
      </c>
      <c r="P43" s="2288"/>
      <c r="Q43" s="2288"/>
      <c r="R43" s="2288"/>
      <c r="S43" s="2288"/>
      <c r="T43" s="2288"/>
      <c r="U43" s="2288"/>
      <c r="V43" s="2288"/>
      <c r="W43" s="2288"/>
      <c r="X43" s="2288"/>
      <c r="Y43" s="2288"/>
      <c r="Z43" s="2288"/>
      <c r="AA43" s="2288"/>
      <c r="AB43" s="2288"/>
      <c r="AC43" s="2288"/>
      <c r="AD43" s="456" t="s">
        <v>17</v>
      </c>
      <c r="AE43" s="2288">
        <f>SUM(AP33:AS42)</f>
        <v>0</v>
      </c>
      <c r="AF43" s="2288"/>
      <c r="AG43" s="2288"/>
      <c r="AH43" s="2288"/>
      <c r="AI43" s="2288"/>
      <c r="AJ43" s="2288"/>
      <c r="AK43" s="2288"/>
      <c r="AL43" s="2288"/>
      <c r="AM43" s="2288"/>
      <c r="AN43" s="2288"/>
      <c r="AO43" s="2288"/>
      <c r="AP43" s="2288"/>
      <c r="AQ43" s="2288"/>
      <c r="AR43" s="2288"/>
      <c r="AS43" s="2288"/>
      <c r="AT43" s="152" t="s">
        <v>17</v>
      </c>
    </row>
    <row r="44" spans="1:46" s="89" customFormat="1" ht="26.1" customHeight="1">
      <c r="A44" s="2256" t="s">
        <v>387</v>
      </c>
      <c r="B44" s="2257"/>
      <c r="C44" s="2257"/>
      <c r="D44" s="2257"/>
      <c r="E44" s="2257"/>
      <c r="F44" s="2257"/>
      <c r="G44" s="2257"/>
      <c r="H44" s="2257"/>
      <c r="I44" s="2257"/>
      <c r="J44" s="2257"/>
      <c r="K44" s="2257"/>
      <c r="L44" s="2257"/>
      <c r="M44" s="2257"/>
      <c r="N44" s="2258"/>
      <c r="O44" s="2252">
        <v>45000</v>
      </c>
      <c r="P44" s="2253"/>
      <c r="Q44" s="2253"/>
      <c r="R44" s="2253"/>
      <c r="S44" s="2253"/>
      <c r="T44" s="2253"/>
      <c r="U44" s="2253"/>
      <c r="V44" s="2253"/>
      <c r="W44" s="2253"/>
      <c r="X44" s="2253"/>
      <c r="Y44" s="2253"/>
      <c r="Z44" s="2253"/>
      <c r="AA44" s="2253"/>
      <c r="AB44" s="2253"/>
      <c r="AC44" s="2253"/>
      <c r="AD44" s="438" t="s">
        <v>17</v>
      </c>
      <c r="AE44" s="240"/>
      <c r="AF44" s="240"/>
      <c r="AG44" s="240"/>
      <c r="AH44" s="240"/>
      <c r="AI44" s="240"/>
      <c r="AJ44" s="240"/>
      <c r="AK44" s="240"/>
      <c r="AL44" s="240"/>
      <c r="AM44" s="240"/>
      <c r="AN44" s="240"/>
      <c r="AO44" s="240"/>
      <c r="AP44" s="240"/>
      <c r="AQ44" s="240"/>
      <c r="AR44" s="240"/>
      <c r="AS44" s="240"/>
      <c r="AT44" s="241"/>
    </row>
    <row r="45" spans="1:46" s="89" customFormat="1" ht="26.1" customHeight="1" thickBot="1">
      <c r="A45" s="2259" t="s">
        <v>354</v>
      </c>
      <c r="B45" s="1939"/>
      <c r="C45" s="1939"/>
      <c r="D45" s="1939"/>
      <c r="E45" s="1939"/>
      <c r="F45" s="1939"/>
      <c r="G45" s="1939"/>
      <c r="H45" s="1939"/>
      <c r="I45" s="1939"/>
      <c r="J45" s="1939"/>
      <c r="K45" s="1939"/>
      <c r="L45" s="1939"/>
      <c r="M45" s="1939"/>
      <c r="N45" s="2260"/>
      <c r="O45" s="2254">
        <f>O43+O44</f>
        <v>405000</v>
      </c>
      <c r="P45" s="2255"/>
      <c r="Q45" s="2255"/>
      <c r="R45" s="2255"/>
      <c r="S45" s="2255"/>
      <c r="T45" s="2255"/>
      <c r="U45" s="2255"/>
      <c r="V45" s="2255"/>
      <c r="W45" s="2255"/>
      <c r="X45" s="2255"/>
      <c r="Y45" s="2255"/>
      <c r="Z45" s="2255"/>
      <c r="AA45" s="2255"/>
      <c r="AB45" s="2255"/>
      <c r="AC45" s="2255"/>
      <c r="AD45" s="439" t="s">
        <v>17</v>
      </c>
      <c r="AE45" s="242"/>
      <c r="AF45" s="242"/>
      <c r="AG45" s="242"/>
      <c r="AH45" s="242"/>
      <c r="AI45" s="242"/>
      <c r="AJ45" s="242"/>
      <c r="AK45" s="242"/>
      <c r="AL45" s="242"/>
      <c r="AM45" s="242"/>
      <c r="AN45" s="242"/>
      <c r="AO45" s="242"/>
      <c r="AP45" s="242"/>
      <c r="AQ45" s="242"/>
      <c r="AR45" s="242"/>
      <c r="AS45" s="242"/>
      <c r="AT45" s="243"/>
    </row>
    <row r="47" spans="1:46">
      <c r="A47" s="244"/>
      <c r="B47" s="244"/>
    </row>
  </sheetData>
  <sheetProtection insertColumns="0" insertRows="0"/>
  <mergeCells count="235">
    <mergeCell ref="AE2:AT2"/>
    <mergeCell ref="W2:AD2"/>
    <mergeCell ref="AE43:AS43"/>
    <mergeCell ref="A4:AT4"/>
    <mergeCell ref="A26:AT26"/>
    <mergeCell ref="AE38:AG38"/>
    <mergeCell ref="AP38:AS38"/>
    <mergeCell ref="AE39:AG39"/>
    <mergeCell ref="AP39:AS39"/>
    <mergeCell ref="AE40:AG40"/>
    <mergeCell ref="AP40:AS40"/>
    <mergeCell ref="AE41:AG41"/>
    <mergeCell ref="AP41:AS41"/>
    <mergeCell ref="AE42:AG42"/>
    <mergeCell ref="AP42:AS42"/>
    <mergeCell ref="AE33:AG33"/>
    <mergeCell ref="AP33:AS33"/>
    <mergeCell ref="AE34:AG34"/>
    <mergeCell ref="AP34:AS34"/>
    <mergeCell ref="AE35:AG35"/>
    <mergeCell ref="AP35:AS35"/>
    <mergeCell ref="AE36:AG36"/>
    <mergeCell ref="AP36:AS36"/>
    <mergeCell ref="AE37:AG37"/>
    <mergeCell ref="AP37:AS37"/>
    <mergeCell ref="AE22:AS22"/>
    <mergeCell ref="AE28:AT28"/>
    <mergeCell ref="AE29:AG29"/>
    <mergeCell ref="AP29:AS29"/>
    <mergeCell ref="AE31:AG31"/>
    <mergeCell ref="AP31:AS31"/>
    <mergeCell ref="AE32:AG32"/>
    <mergeCell ref="AP32:AS32"/>
    <mergeCell ref="AE30:AG30"/>
    <mergeCell ref="AP30:AS30"/>
    <mergeCell ref="AE17:AG17"/>
    <mergeCell ref="AP17:AS17"/>
    <mergeCell ref="AE18:AG18"/>
    <mergeCell ref="AP18:AS18"/>
    <mergeCell ref="AE19:AG19"/>
    <mergeCell ref="AP19:AS19"/>
    <mergeCell ref="AE20:AG20"/>
    <mergeCell ref="AP20:AS20"/>
    <mergeCell ref="AE21:AG21"/>
    <mergeCell ref="AP21:AS21"/>
    <mergeCell ref="AE12:AG12"/>
    <mergeCell ref="AP12:AS12"/>
    <mergeCell ref="AE13:AG13"/>
    <mergeCell ref="AP13:AS13"/>
    <mergeCell ref="AE14:AG14"/>
    <mergeCell ref="AP14:AS14"/>
    <mergeCell ref="AE15:AG15"/>
    <mergeCell ref="AP15:AS15"/>
    <mergeCell ref="AE16:AG16"/>
    <mergeCell ref="AP16:AS16"/>
    <mergeCell ref="AE6:AT6"/>
    <mergeCell ref="AE7:AG7"/>
    <mergeCell ref="AP7:AS7"/>
    <mergeCell ref="AE8:AG8"/>
    <mergeCell ref="AP8:AS8"/>
    <mergeCell ref="AE10:AG10"/>
    <mergeCell ref="AP10:AS10"/>
    <mergeCell ref="AE11:AG11"/>
    <mergeCell ref="AP11:AS11"/>
    <mergeCell ref="AE9:AG9"/>
    <mergeCell ref="AP9:AS9"/>
    <mergeCell ref="A43:N43"/>
    <mergeCell ref="O43:AC43"/>
    <mergeCell ref="C37:G37"/>
    <mergeCell ref="H37:J37"/>
    <mergeCell ref="K37:N37"/>
    <mergeCell ref="O37:Q37"/>
    <mergeCell ref="Z37:AC37"/>
    <mergeCell ref="C38:G38"/>
    <mergeCell ref="H38:J38"/>
    <mergeCell ref="K38:N38"/>
    <mergeCell ref="O38:Q38"/>
    <mergeCell ref="Z38:AC38"/>
    <mergeCell ref="C39:G39"/>
    <mergeCell ref="H39:J39"/>
    <mergeCell ref="K39:N39"/>
    <mergeCell ref="O39:Q39"/>
    <mergeCell ref="Z39:AC39"/>
    <mergeCell ref="C40:G40"/>
    <mergeCell ref="C42:G42"/>
    <mergeCell ref="H42:J42"/>
    <mergeCell ref="K42:N42"/>
    <mergeCell ref="O42:Q42"/>
    <mergeCell ref="Z42:AC42"/>
    <mergeCell ref="C41:G41"/>
    <mergeCell ref="C34:G34"/>
    <mergeCell ref="H34:J34"/>
    <mergeCell ref="K34:N34"/>
    <mergeCell ref="O34:Q34"/>
    <mergeCell ref="Z34:AC34"/>
    <mergeCell ref="H41:J41"/>
    <mergeCell ref="K41:N41"/>
    <mergeCell ref="O41:Q41"/>
    <mergeCell ref="Z41:AC41"/>
    <mergeCell ref="H40:J40"/>
    <mergeCell ref="K40:N40"/>
    <mergeCell ref="O40:Q40"/>
    <mergeCell ref="Z40:AC40"/>
    <mergeCell ref="C35:G35"/>
    <mergeCell ref="H35:J35"/>
    <mergeCell ref="K35:N35"/>
    <mergeCell ref="O35:Q35"/>
    <mergeCell ref="Z35:AC35"/>
    <mergeCell ref="C36:G36"/>
    <mergeCell ref="H36:J36"/>
    <mergeCell ref="K36:N36"/>
    <mergeCell ref="O36:Q36"/>
    <mergeCell ref="Z36:AC36"/>
    <mergeCell ref="C32:G32"/>
    <mergeCell ref="H32:J32"/>
    <mergeCell ref="K32:N32"/>
    <mergeCell ref="O32:Q32"/>
    <mergeCell ref="Z32:AC32"/>
    <mergeCell ref="C33:G33"/>
    <mergeCell ref="H33:J33"/>
    <mergeCell ref="K33:N33"/>
    <mergeCell ref="O33:Q33"/>
    <mergeCell ref="Z33:AC33"/>
    <mergeCell ref="C29:G29"/>
    <mergeCell ref="H29:J29"/>
    <mergeCell ref="K29:N29"/>
    <mergeCell ref="O29:Q29"/>
    <mergeCell ref="Z29:AC29"/>
    <mergeCell ref="C31:G31"/>
    <mergeCell ref="H31:J31"/>
    <mergeCell ref="K31:N31"/>
    <mergeCell ref="O31:Q31"/>
    <mergeCell ref="Z31:AC31"/>
    <mergeCell ref="C30:G30"/>
    <mergeCell ref="H30:J30"/>
    <mergeCell ref="K30:N30"/>
    <mergeCell ref="O30:Q30"/>
    <mergeCell ref="Z30:AC30"/>
    <mergeCell ref="C21:G21"/>
    <mergeCell ref="H21:J21"/>
    <mergeCell ref="K21:N21"/>
    <mergeCell ref="O21:Q21"/>
    <mergeCell ref="Z21:AC21"/>
    <mergeCell ref="A22:N22"/>
    <mergeCell ref="O22:AC22"/>
    <mergeCell ref="C19:G19"/>
    <mergeCell ref="H19:J19"/>
    <mergeCell ref="K19:N19"/>
    <mergeCell ref="O19:Q19"/>
    <mergeCell ref="Z19:AC19"/>
    <mergeCell ref="C20:G20"/>
    <mergeCell ref="H20:J20"/>
    <mergeCell ref="K20:N20"/>
    <mergeCell ref="O20:Q20"/>
    <mergeCell ref="Z20:AC20"/>
    <mergeCell ref="C17:G17"/>
    <mergeCell ref="H17:J17"/>
    <mergeCell ref="K17:N17"/>
    <mergeCell ref="O17:Q17"/>
    <mergeCell ref="Z17:AC17"/>
    <mergeCell ref="C18:G18"/>
    <mergeCell ref="H18:J18"/>
    <mergeCell ref="K18:N18"/>
    <mergeCell ref="O18:Q18"/>
    <mergeCell ref="Z18:AC18"/>
    <mergeCell ref="C15:G15"/>
    <mergeCell ref="H15:J15"/>
    <mergeCell ref="K15:N15"/>
    <mergeCell ref="O15:Q15"/>
    <mergeCell ref="Z15:AC15"/>
    <mergeCell ref="C16:G16"/>
    <mergeCell ref="H16:J16"/>
    <mergeCell ref="K16:N16"/>
    <mergeCell ref="O16:Q16"/>
    <mergeCell ref="Z16:AC16"/>
    <mergeCell ref="C13:G13"/>
    <mergeCell ref="H13:J13"/>
    <mergeCell ref="K13:N13"/>
    <mergeCell ref="O13:Q13"/>
    <mergeCell ref="Z13:AC13"/>
    <mergeCell ref="C14:G14"/>
    <mergeCell ref="H14:J14"/>
    <mergeCell ref="K14:N14"/>
    <mergeCell ref="O14:Q14"/>
    <mergeCell ref="Z14:AC14"/>
    <mergeCell ref="C11:G11"/>
    <mergeCell ref="H11:J11"/>
    <mergeCell ref="K11:N11"/>
    <mergeCell ref="O11:Q11"/>
    <mergeCell ref="Z11:AC11"/>
    <mergeCell ref="C12:G12"/>
    <mergeCell ref="H12:J12"/>
    <mergeCell ref="K12:N12"/>
    <mergeCell ref="O12:Q12"/>
    <mergeCell ref="Z12:AC12"/>
    <mergeCell ref="Z7:AC7"/>
    <mergeCell ref="C8:G8"/>
    <mergeCell ref="H8:J8"/>
    <mergeCell ref="K8:N8"/>
    <mergeCell ref="O8:Q8"/>
    <mergeCell ref="Z8:AC8"/>
    <mergeCell ref="C10:G10"/>
    <mergeCell ref="H10:J10"/>
    <mergeCell ref="K10:N10"/>
    <mergeCell ref="O10:Q10"/>
    <mergeCell ref="Z10:AC10"/>
    <mergeCell ref="C9:G9"/>
    <mergeCell ref="H9:J9"/>
    <mergeCell ref="K9:N9"/>
    <mergeCell ref="O9:Q9"/>
    <mergeCell ref="Z9:AC9"/>
    <mergeCell ref="B5:B6"/>
    <mergeCell ref="B27:B28"/>
    <mergeCell ref="O23:AC23"/>
    <mergeCell ref="O24:AC24"/>
    <mergeCell ref="A23:N23"/>
    <mergeCell ref="A24:N24"/>
    <mergeCell ref="A44:N44"/>
    <mergeCell ref="O44:AC44"/>
    <mergeCell ref="A45:N45"/>
    <mergeCell ref="O45:AC45"/>
    <mergeCell ref="A5:A6"/>
    <mergeCell ref="C5:G6"/>
    <mergeCell ref="H5:J6"/>
    <mergeCell ref="K5:N6"/>
    <mergeCell ref="O5:AT5"/>
    <mergeCell ref="A27:A28"/>
    <mergeCell ref="C27:G28"/>
    <mergeCell ref="H27:J28"/>
    <mergeCell ref="K27:N28"/>
    <mergeCell ref="O27:AT27"/>
    <mergeCell ref="C7:G7"/>
    <mergeCell ref="H7:J7"/>
    <mergeCell ref="K7:N7"/>
    <mergeCell ref="O7:Q7"/>
  </mergeCells>
  <phoneticPr fontId="7"/>
  <printOptions horizontalCentered="1"/>
  <pageMargins left="0.19685039370078741" right="0.19685039370078741" top="0.31496062992125984" bottom="0.23622047244094491" header="0.31496062992125984" footer="0.19685039370078741"/>
  <pageSetup paperSize="9" scale="88" fitToHeight="0" orientation="landscape" r:id="rId1"/>
  <rowBreaks count="1" manualBreakCount="1">
    <brk id="24"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H20"/>
  <sheetViews>
    <sheetView showGridLines="0" view="pageBreakPreview" zoomScale="90" zoomScaleNormal="100" zoomScaleSheetLayoutView="90" workbookViewId="0">
      <selection activeCell="A2" sqref="A2"/>
    </sheetView>
  </sheetViews>
  <sheetFormatPr defaultColWidth="9" defaultRowHeight="18" customHeight="1"/>
  <cols>
    <col min="1" max="1" width="5" style="453" customWidth="1"/>
    <col min="2" max="2" width="11.875" style="453" customWidth="1"/>
    <col min="3" max="3" width="11.75" style="453" customWidth="1"/>
    <col min="4" max="4" width="24.75" style="453" customWidth="1"/>
    <col min="5" max="8" width="13.75" style="453" customWidth="1"/>
    <col min="9" max="9" width="2.5" style="453" customWidth="1"/>
    <col min="10" max="21" width="3" style="453" customWidth="1"/>
    <col min="22" max="16384" width="9" style="453"/>
  </cols>
  <sheetData>
    <row r="1" spans="1:8" s="1" customFormat="1" ht="18" customHeight="1" thickBot="1">
      <c r="A1" s="99" t="s">
        <v>418</v>
      </c>
    </row>
    <row r="2" spans="1:8" s="1" customFormat="1" ht="18" customHeight="1" thickBot="1">
      <c r="D2" s="430" t="s">
        <v>290</v>
      </c>
      <c r="E2" s="2062" t="str">
        <f>【様式7】計画書Ⅱ!U6</f>
        <v>記載例小規模保育園</v>
      </c>
      <c r="F2" s="2062"/>
      <c r="G2" s="2062"/>
      <c r="H2" s="2063"/>
    </row>
    <row r="3" spans="1:8" s="1" customFormat="1" ht="18" customHeight="1"/>
    <row r="4" spans="1:8" s="1" customFormat="1" ht="18" customHeight="1">
      <c r="A4" s="1673" t="s">
        <v>128</v>
      </c>
      <c r="B4" s="1673"/>
      <c r="C4" s="1673"/>
      <c r="D4" s="1673"/>
      <c r="E4" s="1673"/>
      <c r="F4" s="1673"/>
      <c r="G4" s="1673"/>
      <c r="H4" s="2313"/>
    </row>
    <row r="5" spans="1:8" s="1" customFormat="1" ht="18" customHeight="1" thickBot="1">
      <c r="A5" s="7"/>
      <c r="B5" s="7"/>
      <c r="C5" s="7"/>
      <c r="D5" s="7"/>
      <c r="E5" s="7"/>
      <c r="F5" s="7"/>
      <c r="G5" s="7"/>
    </row>
    <row r="6" spans="1:8" s="1" customFormat="1" ht="30" customHeight="1">
      <c r="A6" s="2069" t="s">
        <v>22</v>
      </c>
      <c r="B6" s="2071" t="s">
        <v>20</v>
      </c>
      <c r="C6" s="2071" t="s">
        <v>21</v>
      </c>
      <c r="D6" s="2071" t="s">
        <v>369</v>
      </c>
      <c r="E6" s="2073" t="s">
        <v>272</v>
      </c>
      <c r="F6" s="1349"/>
      <c r="G6" s="2073" t="s">
        <v>273</v>
      </c>
      <c r="H6" s="2074"/>
    </row>
    <row r="7" spans="1:8" s="1" customFormat="1" ht="54" customHeight="1" thickBot="1">
      <c r="A7" s="2070"/>
      <c r="B7" s="2072"/>
      <c r="C7" s="2072"/>
      <c r="D7" s="2072"/>
      <c r="E7" s="350"/>
      <c r="F7" s="246" t="s">
        <v>370</v>
      </c>
      <c r="G7" s="447"/>
      <c r="H7" s="247" t="s">
        <v>371</v>
      </c>
    </row>
    <row r="8" spans="1:8" s="1" customFormat="1" ht="21.75" customHeight="1">
      <c r="A8" s="351" t="s">
        <v>137</v>
      </c>
      <c r="B8" s="352" t="s">
        <v>110</v>
      </c>
      <c r="C8" s="352" t="s">
        <v>111</v>
      </c>
      <c r="D8" s="352" t="s">
        <v>112</v>
      </c>
      <c r="E8" s="221">
        <v>40000</v>
      </c>
      <c r="F8" s="221"/>
      <c r="G8" s="448"/>
      <c r="H8" s="222"/>
    </row>
    <row r="9" spans="1:8" s="1" customFormat="1" ht="21.75" customHeight="1">
      <c r="A9" s="449" t="s">
        <v>138</v>
      </c>
      <c r="B9" s="352" t="s">
        <v>110</v>
      </c>
      <c r="C9" s="352" t="s">
        <v>111</v>
      </c>
      <c r="D9" s="352" t="s">
        <v>112</v>
      </c>
      <c r="E9" s="221"/>
      <c r="F9" s="221"/>
      <c r="G9" s="448">
        <v>40000</v>
      </c>
      <c r="H9" s="222"/>
    </row>
    <row r="10" spans="1:8" s="1" customFormat="1" ht="21.75" customHeight="1">
      <c r="A10" s="93"/>
      <c r="B10" s="272"/>
      <c r="C10" s="272"/>
      <c r="D10" s="272"/>
      <c r="E10" s="223"/>
      <c r="F10" s="223"/>
      <c r="G10" s="237"/>
      <c r="H10" s="225"/>
    </row>
    <row r="11" spans="1:8" s="1" customFormat="1" ht="21.75" customHeight="1">
      <c r="A11" s="93"/>
      <c r="B11" s="272"/>
      <c r="C11" s="272"/>
      <c r="D11" s="272"/>
      <c r="E11" s="223"/>
      <c r="F11" s="223"/>
      <c r="G11" s="237"/>
      <c r="H11" s="225"/>
    </row>
    <row r="12" spans="1:8" s="1" customFormat="1" ht="21.75" customHeight="1">
      <c r="A12" s="93"/>
      <c r="B12" s="272"/>
      <c r="C12" s="272"/>
      <c r="D12" s="272"/>
      <c r="E12" s="223"/>
      <c r="F12" s="223"/>
      <c r="G12" s="237"/>
      <c r="H12" s="225"/>
    </row>
    <row r="13" spans="1:8" s="1" customFormat="1" ht="21.75" customHeight="1">
      <c r="A13" s="93"/>
      <c r="B13" s="272"/>
      <c r="C13" s="272"/>
      <c r="D13" s="272"/>
      <c r="E13" s="223"/>
      <c r="F13" s="223"/>
      <c r="G13" s="237"/>
      <c r="H13" s="225"/>
    </row>
    <row r="14" spans="1:8" s="1" customFormat="1" ht="21.75" customHeight="1">
      <c r="A14" s="93"/>
      <c r="B14" s="272"/>
      <c r="C14" s="272"/>
      <c r="D14" s="272"/>
      <c r="E14" s="223"/>
      <c r="F14" s="223"/>
      <c r="G14" s="237"/>
      <c r="H14" s="225"/>
    </row>
    <row r="15" spans="1:8" s="1" customFormat="1" ht="21.75" customHeight="1">
      <c r="A15" s="93"/>
      <c r="B15" s="272"/>
      <c r="C15" s="272"/>
      <c r="D15" s="272"/>
      <c r="E15" s="223"/>
      <c r="F15" s="223"/>
      <c r="G15" s="237"/>
      <c r="H15" s="225"/>
    </row>
    <row r="16" spans="1:8" s="1" customFormat="1" ht="21.75" customHeight="1">
      <c r="A16" s="93"/>
      <c r="B16" s="272"/>
      <c r="C16" s="272"/>
      <c r="D16" s="272"/>
      <c r="E16" s="223"/>
      <c r="F16" s="223"/>
      <c r="G16" s="237"/>
      <c r="H16" s="225"/>
    </row>
    <row r="17" spans="1:8" s="1" customFormat="1" ht="21.75" customHeight="1" thickBot="1">
      <c r="A17" s="108"/>
      <c r="B17" s="109"/>
      <c r="C17" s="109"/>
      <c r="D17" s="109"/>
      <c r="E17" s="226"/>
      <c r="F17" s="226"/>
      <c r="G17" s="238"/>
      <c r="H17" s="228"/>
    </row>
    <row r="18" spans="1:8" s="1" customFormat="1" ht="21.75" customHeight="1" thickTop="1" thickBot="1">
      <c r="A18" s="2310" t="s">
        <v>109</v>
      </c>
      <c r="B18" s="2311"/>
      <c r="C18" s="2311"/>
      <c r="D18" s="2312"/>
      <c r="E18" s="450">
        <f>SUM(E10:E17)</f>
        <v>0</v>
      </c>
      <c r="F18" s="450">
        <f>SUM(F10:F17)</f>
        <v>0</v>
      </c>
      <c r="G18" s="451">
        <f>SUM(G10:G17)</f>
        <v>0</v>
      </c>
      <c r="H18" s="452">
        <f>SUM(H10:H17)</f>
        <v>0</v>
      </c>
    </row>
    <row r="19" spans="1:8" s="1" customFormat="1" ht="42" customHeight="1">
      <c r="A19" s="353" t="s">
        <v>228</v>
      </c>
      <c r="B19" s="2067" t="s">
        <v>126</v>
      </c>
      <c r="C19" s="2067"/>
      <c r="D19" s="2067"/>
      <c r="E19" s="2067"/>
      <c r="F19" s="2067"/>
      <c r="G19" s="2067"/>
      <c r="H19" s="1452"/>
    </row>
    <row r="20" spans="1:8" s="1" customFormat="1" ht="18" customHeight="1">
      <c r="A20" s="356" t="s">
        <v>355</v>
      </c>
      <c r="B20" s="2060" t="s">
        <v>357</v>
      </c>
      <c r="C20" s="2060"/>
      <c r="D20" s="2060"/>
      <c r="E20" s="2060"/>
      <c r="F20" s="2060"/>
      <c r="G20" s="2060"/>
      <c r="H20" s="2060"/>
    </row>
  </sheetData>
  <sheetProtection insertColumns="0" insertRows="0"/>
  <mergeCells count="11">
    <mergeCell ref="B20:H20"/>
    <mergeCell ref="E2:H2"/>
    <mergeCell ref="A18:D18"/>
    <mergeCell ref="A4:H4"/>
    <mergeCell ref="B19:H19"/>
    <mergeCell ref="A6:A7"/>
    <mergeCell ref="B6:B7"/>
    <mergeCell ref="C6:C7"/>
    <mergeCell ref="D6:D7"/>
    <mergeCell ref="E6:F6"/>
    <mergeCell ref="G6:H6"/>
  </mergeCells>
  <phoneticPr fontId="7"/>
  <printOptions horizontalCentered="1"/>
  <pageMargins left="0.55118110236220474" right="0.55118110236220474" top="0.55118110236220474" bottom="0.98425196850393704" header="0.31496062992125984" footer="0.51181102362204722"/>
  <pageSetup paperSize="9" scale="86"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AM67"/>
  <sheetViews>
    <sheetView showGridLines="0" view="pageBreakPreview" zoomScaleNormal="100" zoomScaleSheetLayoutView="100" workbookViewId="0">
      <selection activeCell="B3" sqref="B3"/>
    </sheetView>
  </sheetViews>
  <sheetFormatPr defaultColWidth="9" defaultRowHeight="18" customHeight="1"/>
  <cols>
    <col min="1" max="2" width="1.625" style="90" customWidth="1"/>
    <col min="3" max="3" width="3" style="90" customWidth="1"/>
    <col min="4" max="5" width="2.875" style="90" customWidth="1"/>
    <col min="6" max="16" width="3" style="90" customWidth="1"/>
    <col min="17" max="17" width="3.25" style="90" customWidth="1"/>
    <col min="18" max="18" width="3" style="90" customWidth="1"/>
    <col min="19" max="19" width="3.75" style="90" customWidth="1"/>
    <col min="20" max="22" width="3" style="90" customWidth="1"/>
    <col min="23" max="23" width="3.75" style="90" customWidth="1"/>
    <col min="24" max="24" width="3" style="90" customWidth="1"/>
    <col min="25" max="34" width="3.25" style="90" customWidth="1"/>
    <col min="35" max="35" width="3" style="90" customWidth="1"/>
    <col min="36" max="36" width="1.625" style="90" customWidth="1"/>
    <col min="37" max="37" width="3" style="90" customWidth="1"/>
    <col min="38" max="39" width="3" style="90" hidden="1" customWidth="1"/>
    <col min="40" max="45" width="3" style="90" customWidth="1"/>
    <col min="46" max="16384" width="9" style="90"/>
  </cols>
  <sheetData>
    <row r="1" spans="1:38" ht="18" customHeight="1">
      <c r="B1" s="358" t="s">
        <v>669</v>
      </c>
      <c r="AL1" s="90" t="s">
        <v>132</v>
      </c>
    </row>
    <row r="2" spans="1:38" ht="18" customHeight="1">
      <c r="B2" s="1708" t="str">
        <f>"令和"&amp;①平均年齢別児童数計算表!$E$3&amp;"年度賃金改善実績報告書（処遇改善等加算Ⅱ）"</f>
        <v>令和4年度賃金改善実績報告書（処遇改善等加算Ⅱ）</v>
      </c>
      <c r="C2" s="1708"/>
      <c r="D2" s="1708"/>
      <c r="E2" s="1708"/>
      <c r="F2" s="1708"/>
      <c r="G2" s="1708"/>
      <c r="H2" s="1708"/>
      <c r="I2" s="1708"/>
      <c r="J2" s="1708"/>
      <c r="K2" s="1708"/>
      <c r="L2" s="1708"/>
      <c r="M2" s="1708"/>
      <c r="N2" s="1708"/>
      <c r="O2" s="1708"/>
      <c r="P2" s="1708"/>
      <c r="Q2" s="1708"/>
      <c r="R2" s="1708"/>
      <c r="S2" s="1708"/>
      <c r="T2" s="1708"/>
      <c r="U2" s="1708"/>
      <c r="V2" s="1708"/>
      <c r="W2" s="1708"/>
      <c r="X2" s="1708"/>
      <c r="Y2" s="1708"/>
      <c r="Z2" s="1708"/>
      <c r="AA2" s="1708"/>
      <c r="AB2" s="1708"/>
      <c r="AC2" s="1708"/>
      <c r="AD2" s="1708"/>
      <c r="AE2" s="1708"/>
      <c r="AF2" s="1708"/>
      <c r="AG2" s="1708"/>
      <c r="AH2" s="1708"/>
      <c r="AI2" s="1708"/>
    </row>
    <row r="3" spans="1:38" ht="18" customHeight="1" thickBot="1">
      <c r="A3" s="413"/>
      <c r="B3" s="414"/>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c r="AF3" s="359"/>
      <c r="AG3" s="359"/>
      <c r="AJ3" s="413"/>
      <c r="AK3" s="415"/>
    </row>
    <row r="4" spans="1:38" ht="18" customHeight="1">
      <c r="A4" s="94"/>
      <c r="B4" s="94"/>
      <c r="C4" s="94"/>
      <c r="D4" s="360"/>
      <c r="E4" s="360"/>
      <c r="F4" s="360"/>
      <c r="G4" s="360"/>
      <c r="H4" s="360"/>
      <c r="I4" s="360"/>
      <c r="J4" s="360"/>
      <c r="K4" s="360"/>
      <c r="L4" s="360"/>
      <c r="M4" s="360"/>
      <c r="N4" s="360"/>
      <c r="O4" s="360"/>
      <c r="P4" s="1342" t="s">
        <v>6</v>
      </c>
      <c r="Q4" s="1343"/>
      <c r="R4" s="1343"/>
      <c r="S4" s="1343"/>
      <c r="T4" s="1343"/>
      <c r="U4" s="1343"/>
      <c r="V4" s="2344" t="str">
        <f>【様式３】加算人数認定!U8</f>
        <v>三木市</v>
      </c>
      <c r="W4" s="2345"/>
      <c r="X4" s="2345"/>
      <c r="Y4" s="2345"/>
      <c r="Z4" s="2345"/>
      <c r="AA4" s="2345"/>
      <c r="AB4" s="2345"/>
      <c r="AC4" s="2345"/>
      <c r="AD4" s="2345"/>
      <c r="AE4" s="2345"/>
      <c r="AF4" s="2345"/>
      <c r="AG4" s="2345"/>
      <c r="AH4" s="2346"/>
      <c r="AJ4" s="94"/>
    </row>
    <row r="5" spans="1:38" ht="18" customHeight="1">
      <c r="A5" s="94"/>
      <c r="B5" s="94"/>
      <c r="C5" s="94"/>
      <c r="D5" s="360"/>
      <c r="E5" s="360"/>
      <c r="F5" s="360"/>
      <c r="G5" s="360"/>
      <c r="H5" s="360"/>
      <c r="I5" s="360"/>
      <c r="J5" s="360"/>
      <c r="K5" s="360"/>
      <c r="L5" s="360"/>
      <c r="M5" s="360"/>
      <c r="N5" s="360"/>
      <c r="O5" s="360"/>
      <c r="P5" s="1330" t="s">
        <v>9</v>
      </c>
      <c r="Q5" s="1331"/>
      <c r="R5" s="1331"/>
      <c r="S5" s="1331"/>
      <c r="T5" s="1331"/>
      <c r="U5" s="1331"/>
      <c r="V5" s="2326" t="str">
        <f>【様式３】加算人数認定!U9</f>
        <v>記載例小規模保育園</v>
      </c>
      <c r="W5" s="2327"/>
      <c r="X5" s="2327"/>
      <c r="Y5" s="2327"/>
      <c r="Z5" s="2327"/>
      <c r="AA5" s="2327"/>
      <c r="AB5" s="2327"/>
      <c r="AC5" s="2327"/>
      <c r="AD5" s="2327"/>
      <c r="AE5" s="2327"/>
      <c r="AF5" s="2327"/>
      <c r="AG5" s="2327"/>
      <c r="AH5" s="2328"/>
      <c r="AJ5" s="94"/>
    </row>
    <row r="6" spans="1:38" ht="18" customHeight="1">
      <c r="D6" s="360"/>
      <c r="E6" s="360"/>
      <c r="F6" s="360"/>
      <c r="G6" s="360"/>
      <c r="H6" s="360"/>
      <c r="I6" s="360"/>
      <c r="J6" s="360"/>
      <c r="K6" s="360"/>
      <c r="L6" s="360"/>
      <c r="M6" s="360"/>
      <c r="N6" s="360"/>
      <c r="O6" s="360"/>
      <c r="P6" s="2342" t="s">
        <v>41</v>
      </c>
      <c r="Q6" s="2343"/>
      <c r="R6" s="2343"/>
      <c r="S6" s="2343"/>
      <c r="T6" s="2343"/>
      <c r="U6" s="2343"/>
      <c r="V6" s="2326" t="str">
        <f>【様式３】加算人数認定!U10</f>
        <v>小規模保育事業所Ａ型</v>
      </c>
      <c r="W6" s="2327"/>
      <c r="X6" s="2327"/>
      <c r="Y6" s="2327"/>
      <c r="Z6" s="2327"/>
      <c r="AA6" s="2327"/>
      <c r="AB6" s="2327"/>
      <c r="AC6" s="2327"/>
      <c r="AD6" s="2327"/>
      <c r="AE6" s="2327"/>
      <c r="AF6" s="2327"/>
      <c r="AG6" s="2327"/>
      <c r="AH6" s="2328"/>
    </row>
    <row r="7" spans="1:38" ht="18" customHeight="1" thickBot="1">
      <c r="D7" s="360"/>
      <c r="E7" s="360"/>
      <c r="F7" s="360"/>
      <c r="G7" s="360"/>
      <c r="H7" s="360"/>
      <c r="I7" s="360"/>
      <c r="J7" s="360"/>
      <c r="K7" s="360"/>
      <c r="L7" s="360"/>
      <c r="M7" s="360"/>
      <c r="N7" s="360"/>
      <c r="O7" s="360"/>
      <c r="P7" s="2332" t="s">
        <v>35</v>
      </c>
      <c r="Q7" s="2333"/>
      <c r="R7" s="2333"/>
      <c r="S7" s="2333"/>
      <c r="T7" s="2333"/>
      <c r="U7" s="2333"/>
      <c r="V7" s="69">
        <f>【様式３】加算人数認定!U11</f>
        <v>0</v>
      </c>
      <c r="W7" s="98">
        <f>【様式３】加算人数認定!V11</f>
        <v>0</v>
      </c>
      <c r="X7" s="69">
        <f>【様式３】加算人数認定!W11</f>
        <v>0</v>
      </c>
      <c r="Y7" s="67">
        <f>【様式３】加算人数認定!X11</f>
        <v>0</v>
      </c>
      <c r="Z7" s="98">
        <f>【様式３】加算人数認定!Y11</f>
        <v>0</v>
      </c>
      <c r="AA7" s="69">
        <f>【様式３】加算人数認定!Z11</f>
        <v>0</v>
      </c>
      <c r="AB7" s="98">
        <f>【様式３】加算人数認定!AA11</f>
        <v>0</v>
      </c>
      <c r="AC7" s="69">
        <f>【様式３】加算人数認定!AB11</f>
        <v>0</v>
      </c>
      <c r="AD7" s="67">
        <f>【様式３】加算人数認定!AC11</f>
        <v>0</v>
      </c>
      <c r="AE7" s="67">
        <f>【様式３】加算人数認定!AD11</f>
        <v>0</v>
      </c>
      <c r="AF7" s="67">
        <f>【様式３】加算人数認定!AE11</f>
        <v>0</v>
      </c>
      <c r="AG7" s="98">
        <f>【様式３】加算人数認定!AF11</f>
        <v>0</v>
      </c>
      <c r="AH7" s="70">
        <f>【様式３】加算人数認定!AG11</f>
        <v>0</v>
      </c>
    </row>
    <row r="8" spans="1:38" ht="9" customHeight="1">
      <c r="A8" s="94"/>
      <c r="B8" s="94"/>
      <c r="C8" s="94"/>
      <c r="D8" s="94"/>
      <c r="E8" s="94"/>
      <c r="F8" s="94"/>
      <c r="G8" s="94"/>
      <c r="H8" s="94"/>
      <c r="I8" s="94"/>
      <c r="J8" s="94"/>
      <c r="K8" s="94"/>
      <c r="L8" s="94"/>
      <c r="M8" s="94"/>
      <c r="N8" s="94"/>
      <c r="O8" s="94"/>
      <c r="P8" s="94"/>
      <c r="Q8" s="94"/>
      <c r="R8" s="94"/>
      <c r="S8" s="327"/>
      <c r="T8" s="327"/>
      <c r="U8" s="327"/>
      <c r="V8" s="327"/>
      <c r="W8" s="327"/>
      <c r="X8" s="327"/>
      <c r="Y8" s="327"/>
      <c r="Z8" s="327"/>
      <c r="AA8" s="513"/>
      <c r="AB8" s="513"/>
      <c r="AC8" s="513"/>
      <c r="AD8" s="513"/>
      <c r="AE8" s="513"/>
      <c r="AF8" s="513"/>
      <c r="AG8" s="513"/>
      <c r="AJ8" s="94"/>
    </row>
    <row r="9" spans="1:38" ht="18" customHeight="1" thickBot="1">
      <c r="B9" s="90" t="s">
        <v>199</v>
      </c>
    </row>
    <row r="10" spans="1:38" ht="30" customHeight="1">
      <c r="C10" s="361" t="s">
        <v>13</v>
      </c>
      <c r="D10" s="361" t="s">
        <v>203</v>
      </c>
      <c r="E10" s="362"/>
      <c r="F10" s="362"/>
      <c r="G10" s="362"/>
      <c r="H10" s="362"/>
      <c r="I10" s="362"/>
      <c r="J10" s="362"/>
      <c r="K10" s="362"/>
      <c r="L10" s="362"/>
      <c r="M10" s="362"/>
      <c r="N10" s="362"/>
      <c r="O10" s="362"/>
      <c r="P10" s="362"/>
      <c r="Q10" s="363"/>
      <c r="R10" s="2338"/>
      <c r="S10" s="2339"/>
      <c r="T10" s="2339"/>
      <c r="U10" s="2339"/>
      <c r="V10" s="2339"/>
      <c r="W10" s="2339"/>
      <c r="X10" s="2339"/>
      <c r="Y10" s="2339"/>
      <c r="Z10" s="2339"/>
      <c r="AA10" s="2339"/>
      <c r="AB10" s="2339"/>
      <c r="AC10" s="2339"/>
      <c r="AD10" s="2339"/>
      <c r="AE10" s="2339"/>
      <c r="AF10" s="2339"/>
      <c r="AG10" s="2339"/>
      <c r="AH10" s="2339"/>
      <c r="AI10" s="364" t="s">
        <v>17</v>
      </c>
    </row>
    <row r="11" spans="1:38" ht="46.5" customHeight="1">
      <c r="C11" s="365" t="s">
        <v>14</v>
      </c>
      <c r="D11" s="2097" t="s">
        <v>204</v>
      </c>
      <c r="E11" s="2340"/>
      <c r="F11" s="2340"/>
      <c r="G11" s="2098"/>
      <c r="H11" s="2098"/>
      <c r="I11" s="2098"/>
      <c r="J11" s="2098"/>
      <c r="K11" s="2098"/>
      <c r="L11" s="2098"/>
      <c r="M11" s="2098"/>
      <c r="N11" s="2098"/>
      <c r="O11" s="2098"/>
      <c r="P11" s="2098"/>
      <c r="Q11" s="2099"/>
      <c r="R11" s="2112"/>
      <c r="S11" s="2341"/>
      <c r="T11" s="2341"/>
      <c r="U11" s="2341"/>
      <c r="V11" s="2341"/>
      <c r="W11" s="2341"/>
      <c r="X11" s="2341"/>
      <c r="Y11" s="2341"/>
      <c r="Z11" s="2341"/>
      <c r="AA11" s="2341"/>
      <c r="AB11" s="2341"/>
      <c r="AC11" s="2341"/>
      <c r="AD11" s="2341"/>
      <c r="AE11" s="2341"/>
      <c r="AF11" s="2341"/>
      <c r="AG11" s="2341"/>
      <c r="AH11" s="2341"/>
      <c r="AI11" s="366" t="s">
        <v>17</v>
      </c>
    </row>
    <row r="12" spans="1:38" ht="18.75" customHeight="1">
      <c r="C12" s="2135" t="s">
        <v>15</v>
      </c>
      <c r="D12" s="2329" t="s">
        <v>201</v>
      </c>
      <c r="E12" s="2330"/>
      <c r="F12" s="2330"/>
      <c r="G12" s="1403"/>
      <c r="H12" s="1403"/>
      <c r="I12" s="1403"/>
      <c r="J12" s="1403"/>
      <c r="K12" s="1403"/>
      <c r="L12" s="1403"/>
      <c r="M12" s="1403"/>
      <c r="N12" s="1403"/>
      <c r="O12" s="1403"/>
      <c r="P12" s="1403"/>
      <c r="Q12" s="2331"/>
      <c r="R12" s="2106" t="s">
        <v>187</v>
      </c>
      <c r="S12" s="2107"/>
      <c r="T12" s="2107"/>
      <c r="U12" s="2107"/>
      <c r="V12" s="2107"/>
      <c r="W12" s="2107"/>
      <c r="X12" s="2107"/>
      <c r="Y12" s="2107"/>
      <c r="Z12" s="2107"/>
      <c r="AA12" s="2106" t="s">
        <v>189</v>
      </c>
      <c r="AB12" s="2107"/>
      <c r="AC12" s="2107"/>
      <c r="AD12" s="2107"/>
      <c r="AE12" s="2107"/>
      <c r="AF12" s="2107"/>
      <c r="AG12" s="2107"/>
      <c r="AH12" s="2107"/>
      <c r="AI12" s="2108"/>
    </row>
    <row r="13" spans="1:38" ht="30" customHeight="1">
      <c r="C13" s="2136"/>
      <c r="D13" s="2103"/>
      <c r="E13" s="2104"/>
      <c r="F13" s="2104"/>
      <c r="G13" s="2104"/>
      <c r="H13" s="2104"/>
      <c r="I13" s="2104"/>
      <c r="J13" s="2104"/>
      <c r="K13" s="2104"/>
      <c r="L13" s="2104"/>
      <c r="M13" s="2104"/>
      <c r="N13" s="2104"/>
      <c r="O13" s="2104"/>
      <c r="P13" s="2104"/>
      <c r="Q13" s="2105"/>
      <c r="R13" s="2109" t="str">
        <f>IF(R10-R11&gt;0,"〇","")</f>
        <v/>
      </c>
      <c r="S13" s="2110"/>
      <c r="T13" s="2110"/>
      <c r="U13" s="2110"/>
      <c r="V13" s="2110"/>
      <c r="W13" s="2110"/>
      <c r="X13" s="2110"/>
      <c r="Y13" s="2110"/>
      <c r="Z13" s="2111"/>
      <c r="AA13" s="2112"/>
      <c r="AB13" s="2113"/>
      <c r="AC13" s="2113"/>
      <c r="AD13" s="2113"/>
      <c r="AE13" s="2113"/>
      <c r="AF13" s="2113"/>
      <c r="AG13" s="2113"/>
      <c r="AH13" s="2113"/>
      <c r="AI13" s="2114"/>
    </row>
    <row r="14" spans="1:38" ht="17.100000000000001" customHeight="1">
      <c r="C14" s="367" t="s">
        <v>23</v>
      </c>
      <c r="D14" s="2075" t="s">
        <v>26</v>
      </c>
      <c r="E14" s="2334"/>
      <c r="F14" s="2334"/>
      <c r="G14" s="2076"/>
      <c r="H14" s="2076"/>
      <c r="I14" s="2076"/>
      <c r="J14" s="2076"/>
      <c r="K14" s="2077"/>
      <c r="L14" s="502"/>
      <c r="M14" s="502"/>
      <c r="N14" s="502"/>
      <c r="O14" s="502"/>
      <c r="P14" s="502"/>
      <c r="Q14" s="368"/>
      <c r="R14" s="105"/>
      <c r="S14" s="2129" t="s">
        <v>77</v>
      </c>
      <c r="T14" s="2129"/>
      <c r="U14" s="2129"/>
      <c r="V14" s="2129"/>
      <c r="W14" s="2129"/>
      <c r="X14" s="2129"/>
      <c r="Y14" s="2129"/>
      <c r="Z14" s="2129"/>
      <c r="AA14" s="2129"/>
      <c r="AB14" s="2129"/>
      <c r="AC14" s="2129"/>
      <c r="AD14" s="2129"/>
      <c r="AE14" s="2129"/>
      <c r="AF14" s="2129"/>
      <c r="AG14" s="2129"/>
      <c r="AH14" s="2129"/>
      <c r="AI14" s="2130"/>
    </row>
    <row r="15" spans="1:38" ht="17.100000000000001" customHeight="1">
      <c r="C15" s="369"/>
      <c r="D15" s="2100" t="s">
        <v>200</v>
      </c>
      <c r="E15" s="2335"/>
      <c r="F15" s="2335"/>
      <c r="G15" s="2336"/>
      <c r="H15" s="2336"/>
      <c r="I15" s="2336"/>
      <c r="J15" s="2336"/>
      <c r="K15" s="2336"/>
      <c r="L15" s="2336"/>
      <c r="M15" s="2336"/>
      <c r="N15" s="2336"/>
      <c r="O15" s="2336"/>
      <c r="P15" s="2336"/>
      <c r="Q15" s="2102"/>
      <c r="R15" s="105"/>
      <c r="S15" s="2144" t="s">
        <v>133</v>
      </c>
      <c r="T15" s="2144"/>
      <c r="U15" s="2144"/>
      <c r="V15" s="2144"/>
      <c r="W15" s="2144"/>
      <c r="X15" s="2144"/>
      <c r="Y15" s="2144"/>
      <c r="Z15" s="2144"/>
      <c r="AA15" s="2144"/>
      <c r="AB15" s="2144"/>
      <c r="AC15" s="2144"/>
      <c r="AD15" s="2144"/>
      <c r="AE15" s="2144"/>
      <c r="AF15" s="2144"/>
      <c r="AG15" s="2144"/>
      <c r="AH15" s="2144"/>
      <c r="AI15" s="2145"/>
    </row>
    <row r="16" spans="1:38" ht="17.100000000000001" customHeight="1">
      <c r="C16" s="369"/>
      <c r="D16" s="2337"/>
      <c r="E16" s="2101"/>
      <c r="F16" s="2101"/>
      <c r="G16" s="2336"/>
      <c r="H16" s="2336"/>
      <c r="I16" s="2336"/>
      <c r="J16" s="2336"/>
      <c r="K16" s="2336"/>
      <c r="L16" s="2336"/>
      <c r="M16" s="2336"/>
      <c r="N16" s="2336"/>
      <c r="O16" s="2336"/>
      <c r="P16" s="2336"/>
      <c r="Q16" s="2102"/>
      <c r="R16" s="105"/>
      <c r="S16" s="2146" t="s">
        <v>134</v>
      </c>
      <c r="T16" s="2146"/>
      <c r="U16" s="2146"/>
      <c r="V16" s="2146"/>
      <c r="W16" s="2146"/>
      <c r="X16" s="2146"/>
      <c r="Y16" s="2146"/>
      <c r="Z16" s="2146"/>
      <c r="AA16" s="2146"/>
      <c r="AB16" s="2146"/>
      <c r="AC16" s="2146"/>
      <c r="AD16" s="2146"/>
      <c r="AE16" s="2146"/>
      <c r="AF16" s="2146"/>
      <c r="AG16" s="2146"/>
      <c r="AH16" s="2146"/>
      <c r="AI16" s="2147"/>
    </row>
    <row r="17" spans="1:36" ht="17.100000000000001" customHeight="1">
      <c r="C17" s="369"/>
      <c r="D17" s="2103"/>
      <c r="E17" s="2104"/>
      <c r="F17" s="2104"/>
      <c r="G17" s="2104"/>
      <c r="H17" s="2104"/>
      <c r="I17" s="2104"/>
      <c r="J17" s="2104"/>
      <c r="K17" s="2104"/>
      <c r="L17" s="2104"/>
      <c r="M17" s="2104"/>
      <c r="N17" s="2104"/>
      <c r="O17" s="2104"/>
      <c r="P17" s="2104"/>
      <c r="Q17" s="2105"/>
      <c r="R17" s="105"/>
      <c r="S17" s="2148" t="s">
        <v>135</v>
      </c>
      <c r="T17" s="2148"/>
      <c r="U17" s="2148"/>
      <c r="V17" s="2148"/>
      <c r="W17" s="2148"/>
      <c r="X17" s="2148"/>
      <c r="Y17" s="2148"/>
      <c r="Z17" s="2148"/>
      <c r="AA17" s="2148"/>
      <c r="AB17" s="2148"/>
      <c r="AC17" s="2148"/>
      <c r="AD17" s="2148"/>
      <c r="AE17" s="2148"/>
      <c r="AF17" s="2148"/>
      <c r="AG17" s="2148"/>
      <c r="AH17" s="2148"/>
      <c r="AI17" s="2149"/>
    </row>
    <row r="18" spans="1:36" ht="36.75" customHeight="1" thickBot="1">
      <c r="C18" s="370"/>
      <c r="D18" s="2350" t="s">
        <v>24</v>
      </c>
      <c r="E18" s="1927"/>
      <c r="F18" s="1927"/>
      <c r="G18" s="2351"/>
      <c r="H18" s="2351"/>
      <c r="I18" s="2351"/>
      <c r="J18" s="2351"/>
      <c r="K18" s="2351"/>
      <c r="L18" s="2351"/>
      <c r="M18" s="2351"/>
      <c r="N18" s="2351"/>
      <c r="O18" s="2351"/>
      <c r="P18" s="2351"/>
      <c r="Q18" s="2352"/>
      <c r="R18" s="2083"/>
      <c r="S18" s="2084"/>
      <c r="T18" s="2084"/>
      <c r="U18" s="2084"/>
      <c r="V18" s="2084"/>
      <c r="W18" s="2084"/>
      <c r="X18" s="2084"/>
      <c r="Y18" s="2084"/>
      <c r="Z18" s="2084"/>
      <c r="AA18" s="2084"/>
      <c r="AB18" s="2084"/>
      <c r="AC18" s="2084"/>
      <c r="AD18" s="2084"/>
      <c r="AE18" s="2084"/>
      <c r="AF18" s="2084"/>
      <c r="AG18" s="2084"/>
      <c r="AH18" s="2084"/>
      <c r="AI18" s="2085"/>
    </row>
    <row r="19" spans="1:36" ht="17.25" customHeight="1">
      <c r="A19" s="94"/>
      <c r="B19" s="94"/>
      <c r="C19" s="94"/>
      <c r="D19" s="94"/>
      <c r="E19" s="94"/>
      <c r="F19" s="94"/>
      <c r="G19" s="94"/>
      <c r="H19" s="94"/>
      <c r="I19" s="94"/>
      <c r="J19" s="94"/>
      <c r="K19" s="94"/>
      <c r="L19" s="94"/>
      <c r="M19" s="94"/>
      <c r="N19" s="94"/>
      <c r="O19" s="94"/>
      <c r="P19" s="94"/>
      <c r="Q19" s="94"/>
      <c r="R19" s="94"/>
      <c r="S19" s="327"/>
      <c r="T19" s="327"/>
      <c r="U19" s="327"/>
      <c r="V19" s="327"/>
      <c r="W19" s="327"/>
      <c r="X19" s="327"/>
      <c r="Y19" s="327"/>
      <c r="Z19" s="327"/>
      <c r="AA19" s="513"/>
      <c r="AB19" s="513"/>
      <c r="AC19" s="513"/>
      <c r="AD19" s="513"/>
      <c r="AE19" s="513"/>
      <c r="AF19" s="513"/>
      <c r="AG19" s="513"/>
      <c r="AJ19" s="94"/>
    </row>
    <row r="20" spans="1:36" ht="17.25" customHeight="1" thickBot="1">
      <c r="A20" s="94"/>
      <c r="B20" s="90" t="s">
        <v>252</v>
      </c>
      <c r="C20" s="94"/>
      <c r="D20" s="94"/>
      <c r="E20" s="94"/>
      <c r="F20" s="94"/>
      <c r="G20" s="94"/>
      <c r="H20" s="94"/>
      <c r="I20" s="94"/>
      <c r="J20" s="94"/>
      <c r="K20" s="94"/>
      <c r="L20" s="94"/>
      <c r="M20" s="94"/>
      <c r="N20" s="94"/>
      <c r="O20" s="94"/>
      <c r="P20" s="94"/>
      <c r="Q20" s="94"/>
      <c r="R20" s="94"/>
      <c r="S20" s="327"/>
      <c r="T20" s="327"/>
      <c r="U20" s="327"/>
      <c r="V20" s="327"/>
      <c r="W20" s="327"/>
      <c r="X20" s="327"/>
      <c r="Y20" s="327"/>
      <c r="Z20" s="327"/>
      <c r="AA20" s="513"/>
      <c r="AB20" s="513"/>
      <c r="AC20" s="513"/>
      <c r="AD20" s="513"/>
      <c r="AE20" s="513"/>
      <c r="AF20" s="513"/>
      <c r="AG20" s="513"/>
      <c r="AJ20" s="94"/>
    </row>
    <row r="21" spans="1:36" s="1" customFormat="1" ht="18" customHeight="1" thickBot="1">
      <c r="C21" s="2314" t="s">
        <v>115</v>
      </c>
      <c r="D21" s="2092" t="s">
        <v>294</v>
      </c>
      <c r="E21" s="2316"/>
      <c r="F21" s="2316"/>
      <c r="G21" s="2316"/>
      <c r="H21" s="2316"/>
      <c r="I21" s="2316"/>
      <c r="J21" s="2316"/>
      <c r="K21" s="2316"/>
      <c r="L21" s="2316"/>
      <c r="M21" s="2316"/>
      <c r="N21" s="2316"/>
      <c r="O21" s="2316"/>
      <c r="P21" s="2316"/>
      <c r="Q21" s="2317"/>
      <c r="R21" s="2318" t="s">
        <v>118</v>
      </c>
      <c r="S21" s="2319"/>
      <c r="T21" s="63"/>
      <c r="U21" s="416" t="s">
        <v>42</v>
      </c>
      <c r="V21" s="2319" t="s">
        <v>117</v>
      </c>
      <c r="W21" s="2319"/>
      <c r="X21" s="63"/>
      <c r="Y21" s="137" t="s">
        <v>42</v>
      </c>
      <c r="Z21" s="107"/>
      <c r="AA21" s="10"/>
      <c r="AB21" s="10"/>
      <c r="AC21" s="10"/>
      <c r="AD21" s="10"/>
      <c r="AE21" s="10"/>
      <c r="AF21" s="10"/>
      <c r="AG21" s="10"/>
      <c r="AH21" s="10"/>
      <c r="AI21" s="10"/>
    </row>
    <row r="22" spans="1:36" s="1" customFormat="1" ht="18" customHeight="1">
      <c r="C22" s="2315"/>
      <c r="D22" s="2239"/>
      <c r="E22" s="2240"/>
      <c r="F22" s="2240"/>
      <c r="G22" s="2240"/>
      <c r="H22" s="2240"/>
      <c r="I22" s="2240"/>
      <c r="J22" s="2240"/>
      <c r="K22" s="2240"/>
      <c r="L22" s="2240"/>
      <c r="M22" s="2240"/>
      <c r="N22" s="2240"/>
      <c r="O22" s="2240"/>
      <c r="P22" s="2240"/>
      <c r="Q22" s="2241"/>
      <c r="R22" s="2320"/>
      <c r="S22" s="2321"/>
      <c r="T22" s="2321"/>
      <c r="U22" s="2321"/>
      <c r="V22" s="2321"/>
      <c r="W22" s="2321"/>
      <c r="X22" s="2321"/>
      <c r="Y22" s="2321"/>
      <c r="Z22" s="2322"/>
      <c r="AA22" s="2322"/>
      <c r="AB22" s="2322"/>
      <c r="AC22" s="2322"/>
      <c r="AD22" s="2322"/>
      <c r="AE22" s="2322"/>
      <c r="AF22" s="2322"/>
      <c r="AG22" s="2322"/>
      <c r="AH22" s="2322"/>
      <c r="AI22" s="71" t="s">
        <v>17</v>
      </c>
    </row>
    <row r="23" spans="1:36" s="1" customFormat="1" ht="33.950000000000003" customHeight="1">
      <c r="C23" s="504"/>
      <c r="D23" s="135"/>
      <c r="E23" s="192"/>
      <c r="F23" s="192"/>
      <c r="G23" s="2225" t="s">
        <v>331</v>
      </c>
      <c r="H23" s="1905"/>
      <c r="I23" s="1905"/>
      <c r="J23" s="1905"/>
      <c r="K23" s="1905"/>
      <c r="L23" s="1905"/>
      <c r="M23" s="1905"/>
      <c r="N23" s="1905"/>
      <c r="O23" s="1905"/>
      <c r="P23" s="1905"/>
      <c r="Q23" s="1906"/>
      <c r="R23" s="2320"/>
      <c r="S23" s="2321"/>
      <c r="T23" s="2321"/>
      <c r="U23" s="2321"/>
      <c r="V23" s="2321"/>
      <c r="W23" s="2321"/>
      <c r="X23" s="2321"/>
      <c r="Y23" s="2321"/>
      <c r="Z23" s="2321"/>
      <c r="AA23" s="2321"/>
      <c r="AB23" s="2321"/>
      <c r="AC23" s="2321"/>
      <c r="AD23" s="2321"/>
      <c r="AE23" s="2321"/>
      <c r="AF23" s="2321"/>
      <c r="AG23" s="2321"/>
      <c r="AH23" s="2321"/>
      <c r="AI23" s="73" t="s">
        <v>17</v>
      </c>
    </row>
    <row r="24" spans="1:36" ht="17.100000000000001" customHeight="1" thickBot="1">
      <c r="C24" s="340" t="s">
        <v>116</v>
      </c>
      <c r="D24" s="2088" t="s">
        <v>16</v>
      </c>
      <c r="E24" s="2088"/>
      <c r="F24" s="2089"/>
      <c r="G24" s="2089"/>
      <c r="H24" s="2089"/>
      <c r="I24" s="2089"/>
      <c r="J24" s="2089"/>
      <c r="K24" s="2089"/>
      <c r="L24" s="2089"/>
      <c r="M24" s="2089"/>
      <c r="N24" s="2089"/>
      <c r="O24" s="2089"/>
      <c r="P24" s="2089"/>
      <c r="Q24" s="2089"/>
      <c r="R24" s="2090" t="s">
        <v>295</v>
      </c>
      <c r="S24" s="2090"/>
      <c r="T24" s="2090"/>
      <c r="U24" s="2090"/>
      <c r="V24" s="2090"/>
      <c r="W24" s="2090"/>
      <c r="X24" s="2090"/>
      <c r="Y24" s="2090"/>
      <c r="Z24" s="2090"/>
      <c r="AA24" s="2090"/>
      <c r="AB24" s="2090"/>
      <c r="AC24" s="2090"/>
      <c r="AD24" s="2090"/>
      <c r="AE24" s="2090"/>
      <c r="AF24" s="2090"/>
      <c r="AG24" s="2090"/>
      <c r="AH24" s="2090"/>
      <c r="AI24" s="2091"/>
    </row>
    <row r="25" spans="1:36" s="1" customFormat="1" ht="45" customHeight="1">
      <c r="C25" s="492" t="s">
        <v>127</v>
      </c>
      <c r="D25" s="1888" t="s">
        <v>373</v>
      </c>
      <c r="E25" s="1888"/>
      <c r="F25" s="1888"/>
      <c r="G25" s="1888"/>
      <c r="H25" s="1888"/>
      <c r="I25" s="1888"/>
      <c r="J25" s="1888"/>
      <c r="K25" s="1888"/>
      <c r="L25" s="1888"/>
      <c r="M25" s="1888"/>
      <c r="N25" s="1888"/>
      <c r="O25" s="1888"/>
      <c r="P25" s="1888"/>
      <c r="Q25" s="1888"/>
      <c r="R25" s="1888"/>
      <c r="S25" s="1888"/>
      <c r="T25" s="1888"/>
      <c r="U25" s="1888"/>
      <c r="V25" s="1888"/>
      <c r="W25" s="1888"/>
      <c r="X25" s="1888"/>
      <c r="Y25" s="1888"/>
      <c r="Z25" s="1888"/>
      <c r="AA25" s="1888"/>
      <c r="AB25" s="1888"/>
      <c r="AC25" s="1888"/>
      <c r="AD25" s="1888"/>
      <c r="AE25" s="1888"/>
      <c r="AF25" s="1888"/>
      <c r="AG25" s="1888"/>
      <c r="AH25" s="1888"/>
      <c r="AI25" s="1888"/>
    </row>
    <row r="26" spans="1:36" s="94" customFormat="1" ht="17.100000000000001" customHeight="1">
      <c r="C26" s="309"/>
      <c r="D26" s="138"/>
      <c r="E26" s="138"/>
      <c r="F26" s="138"/>
      <c r="G26" s="138"/>
      <c r="H26" s="138"/>
      <c r="I26" s="138"/>
      <c r="J26" s="138"/>
      <c r="K26" s="138"/>
      <c r="L26" s="138"/>
      <c r="M26" s="138"/>
      <c r="N26" s="138"/>
      <c r="O26" s="138"/>
      <c r="P26" s="138"/>
      <c r="Q26" s="138"/>
      <c r="R26" s="309"/>
      <c r="S26" s="309"/>
      <c r="T26" s="309"/>
      <c r="U26" s="309"/>
      <c r="V26" s="309"/>
      <c r="W26" s="309"/>
      <c r="X26" s="309"/>
      <c r="Y26" s="309"/>
      <c r="Z26" s="309"/>
      <c r="AA26" s="309"/>
      <c r="AB26" s="309"/>
      <c r="AC26" s="309"/>
      <c r="AD26" s="309"/>
      <c r="AE26" s="309"/>
      <c r="AF26" s="309"/>
      <c r="AG26" s="309"/>
      <c r="AH26" s="309"/>
      <c r="AI26" s="309"/>
    </row>
    <row r="27" spans="1:36" s="94" customFormat="1" ht="17.100000000000001" customHeight="1" thickBot="1">
      <c r="B27" s="95" t="s">
        <v>343</v>
      </c>
      <c r="C27" s="139"/>
      <c r="D27" s="138"/>
      <c r="E27" s="138"/>
      <c r="F27" s="138"/>
      <c r="G27" s="138"/>
      <c r="H27" s="138"/>
      <c r="I27" s="138"/>
      <c r="J27" s="138"/>
      <c r="K27" s="138"/>
      <c r="L27" s="138"/>
      <c r="M27" s="138"/>
      <c r="N27" s="138"/>
      <c r="O27" s="138"/>
      <c r="P27" s="138"/>
      <c r="Q27" s="138"/>
      <c r="R27" s="309"/>
      <c r="S27" s="309"/>
      <c r="T27" s="309"/>
      <c r="U27" s="309"/>
      <c r="V27" s="309"/>
      <c r="W27" s="309"/>
      <c r="X27" s="309"/>
      <c r="Y27" s="309"/>
      <c r="Z27" s="309"/>
      <c r="AA27" s="309"/>
      <c r="AB27" s="309"/>
      <c r="AC27" s="309"/>
      <c r="AD27" s="309"/>
      <c r="AE27" s="309"/>
      <c r="AF27" s="309"/>
      <c r="AG27" s="309"/>
      <c r="AH27" s="309"/>
      <c r="AI27" s="309"/>
    </row>
    <row r="28" spans="1:36" ht="33.950000000000003" customHeight="1">
      <c r="C28" s="510" t="s">
        <v>253</v>
      </c>
      <c r="D28" s="1915" t="s">
        <v>296</v>
      </c>
      <c r="E28" s="1916"/>
      <c r="F28" s="1916"/>
      <c r="G28" s="1916"/>
      <c r="H28" s="1916"/>
      <c r="I28" s="1916"/>
      <c r="J28" s="1916"/>
      <c r="K28" s="1916"/>
      <c r="L28" s="1916"/>
      <c r="M28" s="1916"/>
      <c r="N28" s="1916"/>
      <c r="O28" s="1916"/>
      <c r="P28" s="1916"/>
      <c r="Q28" s="1917"/>
      <c r="R28" s="2117">
        <f>ROUNDDOWN(R29+R37,-3)</f>
        <v>0</v>
      </c>
      <c r="S28" s="2118"/>
      <c r="T28" s="2118"/>
      <c r="U28" s="2118"/>
      <c r="V28" s="2118"/>
      <c r="W28" s="2118"/>
      <c r="X28" s="2118"/>
      <c r="Y28" s="2118"/>
      <c r="Z28" s="2118"/>
      <c r="AA28" s="2118"/>
      <c r="AB28" s="2118"/>
      <c r="AC28" s="2118"/>
      <c r="AD28" s="2118"/>
      <c r="AE28" s="2118"/>
      <c r="AF28" s="2118"/>
      <c r="AG28" s="2118"/>
      <c r="AH28" s="2118"/>
      <c r="AI28" s="486" t="s">
        <v>17</v>
      </c>
    </row>
    <row r="29" spans="1:36" ht="17.100000000000001" customHeight="1">
      <c r="C29" s="191"/>
      <c r="D29" s="94"/>
      <c r="E29" s="94"/>
      <c r="F29" s="2323" t="s">
        <v>683</v>
      </c>
      <c r="G29" s="2324"/>
      <c r="H29" s="2324"/>
      <c r="I29" s="2324"/>
      <c r="J29" s="2324"/>
      <c r="K29" s="2324"/>
      <c r="L29" s="2324"/>
      <c r="M29" s="2324"/>
      <c r="N29" s="2324"/>
      <c r="O29" s="2324"/>
      <c r="P29" s="2324"/>
      <c r="Q29" s="2325"/>
      <c r="R29" s="2119">
        <f>R30-R31-R33-R36-R32</f>
        <v>0</v>
      </c>
      <c r="S29" s="2120"/>
      <c r="T29" s="2120"/>
      <c r="U29" s="2120"/>
      <c r="V29" s="2120"/>
      <c r="W29" s="2120"/>
      <c r="X29" s="2120"/>
      <c r="Y29" s="2120"/>
      <c r="Z29" s="2120"/>
      <c r="AA29" s="2120"/>
      <c r="AB29" s="2120"/>
      <c r="AC29" s="2120"/>
      <c r="AD29" s="2120"/>
      <c r="AE29" s="2120"/>
      <c r="AF29" s="2120"/>
      <c r="AG29" s="2120"/>
      <c r="AH29" s="2120"/>
      <c r="AI29" s="72" t="s">
        <v>17</v>
      </c>
    </row>
    <row r="30" spans="1:36" ht="59.25" customHeight="1">
      <c r="C30" s="191"/>
      <c r="D30" s="94"/>
      <c r="E30" s="94"/>
      <c r="F30" s="143"/>
      <c r="G30" s="1912" t="s">
        <v>339</v>
      </c>
      <c r="H30" s="1913"/>
      <c r="I30" s="1913"/>
      <c r="J30" s="1913"/>
      <c r="K30" s="1913"/>
      <c r="L30" s="1913"/>
      <c r="M30" s="1913"/>
      <c r="N30" s="1913"/>
      <c r="O30" s="1913"/>
      <c r="P30" s="1913"/>
      <c r="Q30" s="1914"/>
      <c r="R30" s="2228">
        <f>SUMIFS('【様式6別添１】賃金改善明細書（職員別）'!U8:U57,'【様式6別添１】賃金改善明細書（職員別）'!AC8:AC57,"○")</f>
        <v>0</v>
      </c>
      <c r="S30" s="2229"/>
      <c r="T30" s="2229"/>
      <c r="U30" s="2229"/>
      <c r="V30" s="2229"/>
      <c r="W30" s="2229"/>
      <c r="X30" s="2229"/>
      <c r="Y30" s="2229"/>
      <c r="Z30" s="2229"/>
      <c r="AA30" s="2229"/>
      <c r="AB30" s="2229"/>
      <c r="AC30" s="2229"/>
      <c r="AD30" s="2229"/>
      <c r="AE30" s="2229"/>
      <c r="AF30" s="2229"/>
      <c r="AG30" s="2229"/>
      <c r="AH30" s="2229"/>
      <c r="AI30" s="72" t="s">
        <v>17</v>
      </c>
    </row>
    <row r="31" spans="1:36" ht="33.75" customHeight="1">
      <c r="C31" s="191"/>
      <c r="D31" s="94"/>
      <c r="E31" s="94"/>
      <c r="F31" s="143"/>
      <c r="G31" s="1912" t="s">
        <v>338</v>
      </c>
      <c r="H31" s="1913"/>
      <c r="I31" s="1913"/>
      <c r="J31" s="1913"/>
      <c r="K31" s="1913"/>
      <c r="L31" s="1913"/>
      <c r="M31" s="1913"/>
      <c r="N31" s="1913"/>
      <c r="O31" s="1913"/>
      <c r="P31" s="1913"/>
      <c r="Q31" s="1914"/>
      <c r="R31" s="2228">
        <f>SUMIFS('【様式6別添１】賃金改善明細書（職員別）'!V8:V57,'【様式6別添１】賃金改善明細書（職員別）'!AC8:AC57,"○")</f>
        <v>0</v>
      </c>
      <c r="S31" s="2229"/>
      <c r="T31" s="2229"/>
      <c r="U31" s="2229"/>
      <c r="V31" s="2229"/>
      <c r="W31" s="2229"/>
      <c r="X31" s="2229"/>
      <c r="Y31" s="2229"/>
      <c r="Z31" s="2229"/>
      <c r="AA31" s="2229"/>
      <c r="AB31" s="2229"/>
      <c r="AC31" s="2229"/>
      <c r="AD31" s="2229"/>
      <c r="AE31" s="2229"/>
      <c r="AF31" s="2229"/>
      <c r="AG31" s="2229"/>
      <c r="AH31" s="2229"/>
      <c r="AI31" s="72" t="s">
        <v>17</v>
      </c>
    </row>
    <row r="32" spans="1:36" ht="39" customHeight="1">
      <c r="C32" s="191"/>
      <c r="D32" s="94"/>
      <c r="E32" s="94"/>
      <c r="F32" s="143"/>
      <c r="G32" s="2355" t="s">
        <v>665</v>
      </c>
      <c r="H32" s="2356"/>
      <c r="I32" s="2356"/>
      <c r="J32" s="2356"/>
      <c r="K32" s="2356"/>
      <c r="L32" s="2356"/>
      <c r="M32" s="2356"/>
      <c r="N32" s="2356"/>
      <c r="O32" s="2356"/>
      <c r="P32" s="2356"/>
      <c r="Q32" s="2357"/>
      <c r="R32" s="2228">
        <f>SUMIFS('【様式6別添１】賃金改善明細書（職員別）'!T8:T57,'【様式6別添１】賃金改善明細書（職員別）'!AC8:AC57,"○")</f>
        <v>0</v>
      </c>
      <c r="S32" s="2229"/>
      <c r="T32" s="2229"/>
      <c r="U32" s="2229"/>
      <c r="V32" s="2229"/>
      <c r="W32" s="2229"/>
      <c r="X32" s="2229"/>
      <c r="Y32" s="2229"/>
      <c r="Z32" s="2229"/>
      <c r="AA32" s="2229"/>
      <c r="AB32" s="2229"/>
      <c r="AC32" s="2229"/>
      <c r="AD32" s="2229"/>
      <c r="AE32" s="2229"/>
      <c r="AF32" s="2229"/>
      <c r="AG32" s="2229"/>
      <c r="AH32" s="2229"/>
      <c r="AI32" s="72" t="s">
        <v>17</v>
      </c>
    </row>
    <row r="33" spans="2:39" ht="17.100000000000001" customHeight="1">
      <c r="C33" s="191"/>
      <c r="D33" s="94"/>
      <c r="E33" s="94"/>
      <c r="F33" s="144"/>
      <c r="G33" s="489" t="s">
        <v>337</v>
      </c>
      <c r="H33" s="145"/>
      <c r="I33" s="343"/>
      <c r="J33" s="343"/>
      <c r="K33" s="343"/>
      <c r="L33" s="343"/>
      <c r="M33" s="343"/>
      <c r="N33" s="343"/>
      <c r="O33" s="343"/>
      <c r="P33" s="343"/>
      <c r="Q33" s="344"/>
      <c r="R33" s="2078">
        <f>R34+R35</f>
        <v>0</v>
      </c>
      <c r="S33" s="2079"/>
      <c r="T33" s="2079"/>
      <c r="U33" s="2079"/>
      <c r="V33" s="2079"/>
      <c r="W33" s="2079"/>
      <c r="X33" s="2079"/>
      <c r="Y33" s="2079"/>
      <c r="Z33" s="2079"/>
      <c r="AA33" s="2079"/>
      <c r="AB33" s="2079"/>
      <c r="AC33" s="2079"/>
      <c r="AD33" s="2079"/>
      <c r="AE33" s="2079"/>
      <c r="AF33" s="2079"/>
      <c r="AG33" s="2079"/>
      <c r="AH33" s="2079"/>
      <c r="AI33" s="73" t="s">
        <v>17</v>
      </c>
    </row>
    <row r="34" spans="2:39" ht="90.75" customHeight="1">
      <c r="C34" s="191"/>
      <c r="D34" s="94"/>
      <c r="E34" s="94"/>
      <c r="F34" s="143"/>
      <c r="G34" s="146"/>
      <c r="H34" s="1872" t="s">
        <v>405</v>
      </c>
      <c r="I34" s="1873"/>
      <c r="J34" s="1873"/>
      <c r="K34" s="1873"/>
      <c r="L34" s="1873"/>
      <c r="M34" s="1873"/>
      <c r="N34" s="1873"/>
      <c r="O34" s="1873"/>
      <c r="P34" s="1873"/>
      <c r="Q34" s="1874"/>
      <c r="R34" s="2228">
        <f>SUMIFS('【様式6別添１】賃金改善明細書（職員別）'!N8:N57,'【様式6別添１】賃金改善明細書（職員別）'!AC8:AC57,"○")</f>
        <v>0</v>
      </c>
      <c r="S34" s="2229"/>
      <c r="T34" s="2229"/>
      <c r="U34" s="2229"/>
      <c r="V34" s="2229"/>
      <c r="W34" s="2229"/>
      <c r="X34" s="2229"/>
      <c r="Y34" s="2229"/>
      <c r="Z34" s="2229"/>
      <c r="AA34" s="2229"/>
      <c r="AB34" s="2229"/>
      <c r="AC34" s="2229"/>
      <c r="AD34" s="2229"/>
      <c r="AE34" s="2229"/>
      <c r="AF34" s="2229"/>
      <c r="AG34" s="2229"/>
      <c r="AH34" s="2229"/>
      <c r="AI34" s="71" t="s">
        <v>17</v>
      </c>
    </row>
    <row r="35" spans="2:39" ht="45" customHeight="1">
      <c r="C35" s="191"/>
      <c r="D35" s="94"/>
      <c r="E35" s="94"/>
      <c r="F35" s="143"/>
      <c r="G35" s="147"/>
      <c r="H35" s="1869" t="s">
        <v>347</v>
      </c>
      <c r="I35" s="1870"/>
      <c r="J35" s="1870"/>
      <c r="K35" s="1870"/>
      <c r="L35" s="1870"/>
      <c r="M35" s="1870"/>
      <c r="N35" s="1870"/>
      <c r="O35" s="1870"/>
      <c r="P35" s="1870"/>
      <c r="Q35" s="1871"/>
      <c r="R35" s="2228">
        <f>SUMIFS('【様式6別添１】賃金改善明細書（職員別）'!O8:O57,'【様式6別添１】賃金改善明細書（職員別）'!AC8:AC57,"○")</f>
        <v>0</v>
      </c>
      <c r="S35" s="2229"/>
      <c r="T35" s="2229"/>
      <c r="U35" s="2229"/>
      <c r="V35" s="2229"/>
      <c r="W35" s="2229"/>
      <c r="X35" s="2229"/>
      <c r="Y35" s="2229"/>
      <c r="Z35" s="2229"/>
      <c r="AA35" s="2229"/>
      <c r="AB35" s="2229"/>
      <c r="AC35" s="2229"/>
      <c r="AD35" s="2229"/>
      <c r="AE35" s="2229"/>
      <c r="AF35" s="2229"/>
      <c r="AG35" s="2229"/>
      <c r="AH35" s="2229"/>
      <c r="AI35" s="72" t="s">
        <v>17</v>
      </c>
    </row>
    <row r="36" spans="2:39" ht="69.95" customHeight="1">
      <c r="C36" s="191"/>
      <c r="D36" s="94"/>
      <c r="E36" s="94"/>
      <c r="F36" s="148"/>
      <c r="G36" s="1872" t="s">
        <v>340</v>
      </c>
      <c r="H36" s="1873"/>
      <c r="I36" s="1873"/>
      <c r="J36" s="1873"/>
      <c r="K36" s="1873"/>
      <c r="L36" s="1873"/>
      <c r="M36" s="1873"/>
      <c r="N36" s="1873"/>
      <c r="O36" s="1873"/>
      <c r="P36" s="1873"/>
      <c r="Q36" s="1874"/>
      <c r="R36" s="2244"/>
      <c r="S36" s="2245"/>
      <c r="T36" s="2245"/>
      <c r="U36" s="2245"/>
      <c r="V36" s="2245"/>
      <c r="W36" s="2245"/>
      <c r="X36" s="2245"/>
      <c r="Y36" s="2245"/>
      <c r="Z36" s="2245"/>
      <c r="AA36" s="2245"/>
      <c r="AB36" s="2245"/>
      <c r="AC36" s="2245"/>
      <c r="AD36" s="2245"/>
      <c r="AE36" s="2245"/>
      <c r="AF36" s="2245"/>
      <c r="AG36" s="2245"/>
      <c r="AH36" s="2245"/>
      <c r="AI36" s="72" t="s">
        <v>17</v>
      </c>
    </row>
    <row r="37" spans="2:39" ht="17.100000000000001" customHeight="1" thickBot="1">
      <c r="C37" s="149"/>
      <c r="D37" s="150"/>
      <c r="E37" s="150"/>
      <c r="F37" s="490" t="s">
        <v>341</v>
      </c>
      <c r="G37" s="491"/>
      <c r="H37" s="491"/>
      <c r="I37" s="491"/>
      <c r="J37" s="491"/>
      <c r="K37" s="491"/>
      <c r="L37" s="491"/>
      <c r="M37" s="491"/>
      <c r="N37" s="491"/>
      <c r="O37" s="491"/>
      <c r="P37" s="491"/>
      <c r="Q37" s="505"/>
      <c r="R37" s="1925"/>
      <c r="S37" s="1926"/>
      <c r="T37" s="1926"/>
      <c r="U37" s="1926"/>
      <c r="V37" s="1926"/>
      <c r="W37" s="1926"/>
      <c r="X37" s="1926"/>
      <c r="Y37" s="1926"/>
      <c r="Z37" s="1926"/>
      <c r="AA37" s="1926"/>
      <c r="AB37" s="1926"/>
      <c r="AC37" s="1926"/>
      <c r="AD37" s="1926"/>
      <c r="AE37" s="1926"/>
      <c r="AF37" s="1926"/>
      <c r="AG37" s="1926"/>
      <c r="AH37" s="1926"/>
      <c r="AI37" s="106" t="s">
        <v>17</v>
      </c>
    </row>
    <row r="38" spans="2:39" ht="18" customHeight="1">
      <c r="C38" s="319"/>
      <c r="D38" s="417"/>
      <c r="E38" s="417"/>
      <c r="F38" s="418"/>
      <c r="G38" s="418"/>
      <c r="H38" s="418"/>
      <c r="I38" s="418"/>
      <c r="J38" s="418"/>
      <c r="K38" s="418"/>
      <c r="L38" s="418"/>
      <c r="M38" s="418"/>
      <c r="N38" s="418"/>
      <c r="O38" s="418"/>
      <c r="P38" s="418"/>
      <c r="Q38" s="418"/>
      <c r="R38" s="419"/>
      <c r="S38" s="419"/>
      <c r="T38" s="419"/>
      <c r="U38" s="419"/>
      <c r="V38" s="419"/>
      <c r="W38" s="419"/>
      <c r="X38" s="419"/>
      <c r="Y38" s="419"/>
      <c r="Z38" s="419"/>
      <c r="AA38" s="419"/>
      <c r="AB38" s="419"/>
      <c r="AC38" s="419"/>
      <c r="AD38" s="419"/>
      <c r="AE38" s="419"/>
      <c r="AF38" s="419"/>
      <c r="AG38" s="419"/>
      <c r="AH38" s="420"/>
    </row>
    <row r="39" spans="2:39" ht="18" customHeight="1" thickBot="1">
      <c r="B39" s="90" t="s">
        <v>297</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row>
    <row r="40" spans="2:39" s="74" customFormat="1" ht="18" customHeight="1">
      <c r="C40" s="514" t="s">
        <v>115</v>
      </c>
      <c r="D40" s="1946" t="s">
        <v>298</v>
      </c>
      <c r="E40" s="1947"/>
      <c r="F40" s="1947"/>
      <c r="G40" s="1947"/>
      <c r="H40" s="1947"/>
      <c r="I40" s="1947"/>
      <c r="J40" s="1947"/>
      <c r="K40" s="1947"/>
      <c r="L40" s="1947"/>
      <c r="M40" s="1947"/>
      <c r="N40" s="1947"/>
      <c r="O40" s="1947"/>
      <c r="P40" s="1947"/>
      <c r="Q40" s="431"/>
      <c r="R40" s="1943">
        <f>IFERROR(VLOOKUP(V5,【様式8別添２】一覧表!D9:H17,2,),0)</f>
        <v>0</v>
      </c>
      <c r="S40" s="1944"/>
      <c r="T40" s="1944"/>
      <c r="U40" s="1944"/>
      <c r="V40" s="1944"/>
      <c r="W40" s="1944"/>
      <c r="X40" s="1944"/>
      <c r="Y40" s="1944"/>
      <c r="Z40" s="1944"/>
      <c r="AA40" s="1944"/>
      <c r="AB40" s="1944"/>
      <c r="AC40" s="1944"/>
      <c r="AD40" s="1944"/>
      <c r="AE40" s="1944"/>
      <c r="AF40" s="1944"/>
      <c r="AG40" s="1944"/>
      <c r="AH40" s="1945"/>
      <c r="AI40" s="104" t="s">
        <v>17</v>
      </c>
    </row>
    <row r="41" spans="2:39" s="74" customFormat="1" ht="18" customHeight="1">
      <c r="C41" s="508"/>
      <c r="D41" s="249"/>
      <c r="E41" s="250"/>
      <c r="F41" s="250"/>
      <c r="G41" s="250"/>
      <c r="H41" s="1932" t="s">
        <v>364</v>
      </c>
      <c r="I41" s="1933"/>
      <c r="J41" s="1933"/>
      <c r="K41" s="1933"/>
      <c r="L41" s="1933"/>
      <c r="M41" s="1933"/>
      <c r="N41" s="1933"/>
      <c r="O41" s="1933"/>
      <c r="P41" s="1933"/>
      <c r="Q41" s="1937"/>
      <c r="R41" s="1862">
        <f>IFERROR(VLOOKUP(V5,【様式8別添２】一覧表!D9:H17,3,),0)</f>
        <v>0</v>
      </c>
      <c r="S41" s="1863"/>
      <c r="T41" s="1863"/>
      <c r="U41" s="1863"/>
      <c r="V41" s="1863"/>
      <c r="W41" s="1863"/>
      <c r="X41" s="1863"/>
      <c r="Y41" s="1863"/>
      <c r="Z41" s="1863"/>
      <c r="AA41" s="1863"/>
      <c r="AB41" s="1863"/>
      <c r="AC41" s="1863"/>
      <c r="AD41" s="1863"/>
      <c r="AE41" s="1863"/>
      <c r="AF41" s="1863"/>
      <c r="AG41" s="1863"/>
      <c r="AH41" s="1864"/>
      <c r="AI41" s="128" t="s">
        <v>17</v>
      </c>
    </row>
    <row r="42" spans="2:39" s="74" customFormat="1" ht="18" customHeight="1">
      <c r="C42" s="503" t="s">
        <v>258</v>
      </c>
      <c r="D42" s="1859" t="s">
        <v>299</v>
      </c>
      <c r="E42" s="1860"/>
      <c r="F42" s="1860"/>
      <c r="G42" s="1860"/>
      <c r="H42" s="1860"/>
      <c r="I42" s="1860"/>
      <c r="J42" s="1860"/>
      <c r="K42" s="1860"/>
      <c r="L42" s="1860"/>
      <c r="M42" s="1860"/>
      <c r="N42" s="1860"/>
      <c r="O42" s="1860"/>
      <c r="P42" s="1860"/>
      <c r="Q42" s="432"/>
      <c r="R42" s="1862">
        <f>IFERROR(VLOOKUP(V5,【様式8別添２】一覧表!D9:H17,4,),0)</f>
        <v>0</v>
      </c>
      <c r="S42" s="1863"/>
      <c r="T42" s="1863"/>
      <c r="U42" s="1863"/>
      <c r="V42" s="1863"/>
      <c r="W42" s="1863"/>
      <c r="X42" s="1863"/>
      <c r="Y42" s="1863"/>
      <c r="Z42" s="1863"/>
      <c r="AA42" s="1863"/>
      <c r="AB42" s="1863"/>
      <c r="AC42" s="1863"/>
      <c r="AD42" s="1863"/>
      <c r="AE42" s="1863"/>
      <c r="AF42" s="1863"/>
      <c r="AG42" s="1863"/>
      <c r="AH42" s="1864"/>
      <c r="AI42" s="128" t="s">
        <v>17</v>
      </c>
    </row>
    <row r="43" spans="2:39" s="74" customFormat="1" ht="18" customHeight="1" thickBot="1">
      <c r="C43" s="509"/>
      <c r="D43" s="251"/>
      <c r="E43" s="252"/>
      <c r="F43" s="252"/>
      <c r="G43" s="252"/>
      <c r="H43" s="1938" t="s">
        <v>365</v>
      </c>
      <c r="I43" s="1939"/>
      <c r="J43" s="1939"/>
      <c r="K43" s="1939"/>
      <c r="L43" s="1939"/>
      <c r="M43" s="1939"/>
      <c r="N43" s="1939"/>
      <c r="O43" s="1939"/>
      <c r="P43" s="1939"/>
      <c r="Q43" s="1940"/>
      <c r="R43" s="1920">
        <f>IFERROR(VLOOKUP(V5,【様式8別添２】一覧表!D9:H17,5,),0)</f>
        <v>0</v>
      </c>
      <c r="S43" s="1921"/>
      <c r="T43" s="1921"/>
      <c r="U43" s="1921"/>
      <c r="V43" s="1921"/>
      <c r="W43" s="1921"/>
      <c r="X43" s="1921"/>
      <c r="Y43" s="1921"/>
      <c r="Z43" s="1921"/>
      <c r="AA43" s="1921"/>
      <c r="AB43" s="1921"/>
      <c r="AC43" s="1921"/>
      <c r="AD43" s="1921"/>
      <c r="AE43" s="1921"/>
      <c r="AF43" s="1921"/>
      <c r="AG43" s="1921"/>
      <c r="AH43" s="1922"/>
      <c r="AI43" s="79" t="s">
        <v>17</v>
      </c>
    </row>
    <row r="44" spans="2:39" ht="18" customHeight="1">
      <c r="C44" s="81" t="s">
        <v>682</v>
      </c>
      <c r="D44" s="421"/>
      <c r="E44" s="421"/>
      <c r="F44" s="421"/>
      <c r="G44" s="421"/>
      <c r="H44" s="421"/>
      <c r="I44" s="421"/>
      <c r="J44" s="421"/>
      <c r="K44" s="421"/>
      <c r="L44" s="421"/>
      <c r="M44" s="421"/>
      <c r="N44" s="421"/>
      <c r="O44" s="421"/>
      <c r="P44" s="421"/>
      <c r="Q44" s="421"/>
      <c r="R44" s="421"/>
      <c r="S44" s="421"/>
      <c r="T44" s="421"/>
      <c r="U44" s="421"/>
      <c r="V44" s="421"/>
      <c r="W44" s="421"/>
      <c r="X44" s="421"/>
      <c r="Y44" s="421"/>
      <c r="Z44" s="421"/>
      <c r="AA44" s="421"/>
      <c r="AB44" s="421"/>
      <c r="AC44" s="421"/>
      <c r="AD44" s="421"/>
      <c r="AE44" s="421"/>
      <c r="AF44" s="421"/>
      <c r="AG44" s="421"/>
      <c r="AH44" s="421"/>
    </row>
    <row r="45" spans="2:39" ht="18" customHeight="1">
      <c r="C45" s="319"/>
      <c r="D45" s="417"/>
      <c r="E45" s="417"/>
      <c r="F45" s="418"/>
      <c r="G45" s="418"/>
      <c r="H45" s="418"/>
      <c r="I45" s="418"/>
      <c r="J45" s="418"/>
      <c r="K45" s="418"/>
      <c r="L45" s="418"/>
      <c r="M45" s="418"/>
      <c r="N45" s="418"/>
      <c r="O45" s="418"/>
      <c r="P45" s="418"/>
      <c r="Q45" s="418"/>
      <c r="R45" s="419"/>
      <c r="S45" s="419"/>
      <c r="T45" s="419"/>
      <c r="U45" s="419"/>
      <c r="V45" s="419"/>
      <c r="W45" s="419"/>
      <c r="X45" s="419"/>
      <c r="Y45" s="419"/>
      <c r="Z45" s="419"/>
      <c r="AA45" s="419"/>
      <c r="AB45" s="419"/>
      <c r="AC45" s="419"/>
      <c r="AD45" s="419"/>
      <c r="AE45" s="419"/>
      <c r="AF45" s="419"/>
      <c r="AG45" s="419"/>
      <c r="AH45" s="420"/>
    </row>
    <row r="46" spans="2:39" ht="18" customHeight="1" thickBot="1">
      <c r="B46" s="90" t="s">
        <v>261</v>
      </c>
      <c r="C46" s="395"/>
      <c r="D46" s="396"/>
      <c r="E46" s="396"/>
      <c r="F46" s="396"/>
      <c r="G46" s="396"/>
      <c r="H46" s="396"/>
      <c r="I46" s="396"/>
      <c r="J46" s="396"/>
      <c r="K46" s="396"/>
      <c r="L46" s="396"/>
      <c r="M46" s="396"/>
      <c r="N46" s="396"/>
      <c r="O46" s="396"/>
      <c r="P46" s="396"/>
      <c r="Q46" s="396"/>
      <c r="R46" s="192"/>
      <c r="S46" s="192"/>
      <c r="T46" s="192"/>
      <c r="U46" s="192"/>
      <c r="V46" s="192"/>
      <c r="W46" s="192"/>
      <c r="X46" s="192"/>
      <c r="Y46" s="192"/>
      <c r="Z46" s="192"/>
      <c r="AA46" s="192"/>
      <c r="AB46" s="192"/>
      <c r="AC46" s="192"/>
      <c r="AD46" s="192"/>
      <c r="AE46" s="192"/>
      <c r="AF46" s="192"/>
      <c r="AG46" s="192"/>
      <c r="AH46" s="192"/>
    </row>
    <row r="47" spans="2:39" ht="39.950000000000003" customHeight="1">
      <c r="C47" s="510" t="s">
        <v>115</v>
      </c>
      <c r="D47" s="2353" t="s">
        <v>372</v>
      </c>
      <c r="E47" s="2353"/>
      <c r="F47" s="2354"/>
      <c r="G47" s="2354"/>
      <c r="H47" s="2354"/>
      <c r="I47" s="2354"/>
      <c r="J47" s="2354"/>
      <c r="K47" s="2354"/>
      <c r="L47" s="2354"/>
      <c r="M47" s="2354"/>
      <c r="N47" s="2354"/>
      <c r="O47" s="2354"/>
      <c r="P47" s="2354"/>
      <c r="Q47" s="2354"/>
      <c r="R47" s="2171" t="s">
        <v>281</v>
      </c>
      <c r="S47" s="2172"/>
      <c r="T47" s="2172"/>
      <c r="U47" s="2172"/>
      <c r="V47" s="2172"/>
      <c r="W47" s="2172"/>
      <c r="X47" s="2172"/>
      <c r="Y47" s="2172"/>
      <c r="Z47" s="2173"/>
      <c r="AA47" s="2174"/>
      <c r="AB47" s="2175"/>
      <c r="AC47" s="2175"/>
      <c r="AD47" s="2175"/>
      <c r="AE47" s="2175"/>
      <c r="AF47" s="2175"/>
      <c r="AG47" s="2175"/>
      <c r="AH47" s="2175"/>
      <c r="AI47" s="2176"/>
      <c r="AM47" s="90" t="s">
        <v>282</v>
      </c>
    </row>
    <row r="48" spans="2:39" ht="99.95" customHeight="1">
      <c r="C48" s="511"/>
      <c r="D48" s="2347" t="s">
        <v>684</v>
      </c>
      <c r="E48" s="2348"/>
      <c r="F48" s="2348"/>
      <c r="G48" s="2348"/>
      <c r="H48" s="2348"/>
      <c r="I48" s="2348"/>
      <c r="J48" s="2348"/>
      <c r="K48" s="2348"/>
      <c r="L48" s="2348"/>
      <c r="M48" s="2348"/>
      <c r="N48" s="2348"/>
      <c r="O48" s="2348"/>
      <c r="P48" s="2348"/>
      <c r="Q48" s="2349"/>
      <c r="R48" s="2166">
        <f>IF(AA47="加算Ⅱ新規事由あり",R23-R28,ROUNDDOWN(R22-(【様式8別添１】内訳書!O24+【様式8別添１】内訳書!O45),-3))</f>
        <v>0</v>
      </c>
      <c r="S48" s="2167"/>
      <c r="T48" s="2167"/>
      <c r="U48" s="2167"/>
      <c r="V48" s="2167"/>
      <c r="W48" s="2167"/>
      <c r="X48" s="2167"/>
      <c r="Y48" s="2167"/>
      <c r="Z48" s="2167"/>
      <c r="AA48" s="2167"/>
      <c r="AB48" s="2167"/>
      <c r="AC48" s="2167"/>
      <c r="AD48" s="2167"/>
      <c r="AE48" s="2167"/>
      <c r="AF48" s="2167"/>
      <c r="AG48" s="2167"/>
      <c r="AH48" s="2167"/>
      <c r="AI48" s="399" t="s">
        <v>17</v>
      </c>
      <c r="AL48" s="398"/>
      <c r="AM48" s="90" t="s">
        <v>283</v>
      </c>
    </row>
    <row r="49" spans="2:38" ht="18" customHeight="1">
      <c r="C49" s="400" t="s">
        <v>202</v>
      </c>
      <c r="D49" s="512"/>
      <c r="E49" s="512"/>
      <c r="F49" s="512"/>
      <c r="G49" s="512"/>
      <c r="H49" s="512"/>
      <c r="I49" s="512"/>
      <c r="J49" s="512"/>
      <c r="K49" s="512"/>
      <c r="L49" s="512"/>
      <c r="M49" s="512"/>
      <c r="N49" s="512"/>
      <c r="O49" s="512"/>
      <c r="Q49" s="512"/>
      <c r="R49" s="493"/>
      <c r="S49" s="401"/>
      <c r="T49" s="401"/>
      <c r="U49" s="401"/>
      <c r="V49" s="401"/>
      <c r="W49" s="401"/>
      <c r="X49" s="401"/>
      <c r="Y49" s="401"/>
      <c r="Z49" s="401"/>
      <c r="AA49" s="401"/>
      <c r="AB49" s="401"/>
      <c r="AC49" s="401"/>
      <c r="AD49" s="401"/>
      <c r="AE49" s="401"/>
      <c r="AF49" s="401"/>
      <c r="AG49" s="401"/>
      <c r="AH49" s="401"/>
      <c r="AI49" s="402"/>
      <c r="AL49" s="433"/>
    </row>
    <row r="50" spans="2:38" ht="18.75" customHeight="1">
      <c r="C50" s="2152" t="s">
        <v>266</v>
      </c>
      <c r="D50" s="2380" t="s">
        <v>198</v>
      </c>
      <c r="E50" s="2380"/>
      <c r="F50" s="2380"/>
      <c r="G50" s="2380"/>
      <c r="H50" s="2380"/>
      <c r="I50" s="2380"/>
      <c r="J50" s="2380"/>
      <c r="K50" s="2380"/>
      <c r="L50" s="2380"/>
      <c r="M50" s="2380"/>
      <c r="N50" s="2380"/>
      <c r="O50" s="2380"/>
      <c r="P50" s="2380"/>
      <c r="Q50" s="2381"/>
      <c r="R50" s="2106" t="s">
        <v>187</v>
      </c>
      <c r="S50" s="2160"/>
      <c r="T50" s="2160"/>
      <c r="U50" s="2160"/>
      <c r="V50" s="2160"/>
      <c r="W50" s="2160"/>
      <c r="X50" s="2160"/>
      <c r="Y50" s="2160"/>
      <c r="Z50" s="2161"/>
      <c r="AA50" s="2106" t="s">
        <v>189</v>
      </c>
      <c r="AB50" s="2160"/>
      <c r="AC50" s="2160"/>
      <c r="AD50" s="2160"/>
      <c r="AE50" s="2160"/>
      <c r="AF50" s="2160"/>
      <c r="AG50" s="2160"/>
      <c r="AH50" s="2160"/>
      <c r="AI50" s="2359"/>
    </row>
    <row r="51" spans="2:38" ht="30" customHeight="1">
      <c r="C51" s="2151"/>
      <c r="D51" s="2382"/>
      <c r="E51" s="2382"/>
      <c r="F51" s="2382"/>
      <c r="G51" s="2382"/>
      <c r="H51" s="2382"/>
      <c r="I51" s="2382"/>
      <c r="J51" s="2382"/>
      <c r="K51" s="2382"/>
      <c r="L51" s="2382"/>
      <c r="M51" s="2382"/>
      <c r="N51" s="2382"/>
      <c r="O51" s="2382"/>
      <c r="P51" s="2382"/>
      <c r="Q51" s="2383"/>
      <c r="R51" s="2109" t="str">
        <f>IF(R48&gt;0,"〇","")</f>
        <v/>
      </c>
      <c r="S51" s="2110"/>
      <c r="T51" s="2110"/>
      <c r="U51" s="2110"/>
      <c r="V51" s="2110"/>
      <c r="W51" s="2110"/>
      <c r="X51" s="2110"/>
      <c r="Y51" s="2110"/>
      <c r="Z51" s="2111"/>
      <c r="AA51" s="2384"/>
      <c r="AB51" s="2385"/>
      <c r="AC51" s="2385"/>
      <c r="AD51" s="2385"/>
      <c r="AE51" s="2385"/>
      <c r="AF51" s="2385"/>
      <c r="AG51" s="2385"/>
      <c r="AH51" s="2385"/>
      <c r="AI51" s="2386"/>
    </row>
    <row r="52" spans="2:38" ht="18" customHeight="1">
      <c r="C52" s="2217" t="s">
        <v>116</v>
      </c>
      <c r="D52" s="2374" t="s">
        <v>25</v>
      </c>
      <c r="E52" s="2374"/>
      <c r="F52" s="2374"/>
      <c r="G52" s="2374"/>
      <c r="H52" s="2374"/>
      <c r="I52" s="2374"/>
      <c r="J52" s="2374"/>
      <c r="K52" s="2374"/>
      <c r="L52" s="2374"/>
      <c r="M52" s="2374"/>
      <c r="N52" s="2374"/>
      <c r="O52" s="2374"/>
      <c r="P52" s="2374"/>
      <c r="Q52" s="2374"/>
      <c r="R52" s="2375"/>
      <c r="S52" s="105"/>
      <c r="T52" s="494" t="s">
        <v>77</v>
      </c>
      <c r="U52" s="494"/>
      <c r="V52" s="494"/>
      <c r="W52" s="494"/>
      <c r="X52" s="494"/>
      <c r="Y52" s="494"/>
      <c r="Z52" s="494"/>
      <c r="AA52" s="494"/>
      <c r="AB52" s="494"/>
      <c r="AC52" s="494"/>
      <c r="AD52" s="494"/>
      <c r="AE52" s="494"/>
      <c r="AF52" s="494"/>
      <c r="AG52" s="494"/>
      <c r="AH52" s="494"/>
      <c r="AI52" s="495"/>
    </row>
    <row r="53" spans="2:38" ht="18" customHeight="1">
      <c r="C53" s="2315"/>
      <c r="D53" s="2376"/>
      <c r="E53" s="2376"/>
      <c r="F53" s="2376"/>
      <c r="G53" s="2376"/>
      <c r="H53" s="2376"/>
      <c r="I53" s="2376"/>
      <c r="J53" s="2376"/>
      <c r="K53" s="2376"/>
      <c r="L53" s="2376"/>
      <c r="M53" s="2376"/>
      <c r="N53" s="2376"/>
      <c r="O53" s="2376"/>
      <c r="P53" s="2376"/>
      <c r="Q53" s="2376"/>
      <c r="R53" s="2377"/>
      <c r="S53" s="105"/>
      <c r="T53" s="498" t="s">
        <v>133</v>
      </c>
      <c r="U53" s="496"/>
      <c r="V53" s="496"/>
      <c r="W53" s="496"/>
      <c r="X53" s="496"/>
      <c r="Y53" s="496"/>
      <c r="Z53" s="496"/>
      <c r="AA53" s="496"/>
      <c r="AB53" s="496"/>
      <c r="AC53" s="496"/>
      <c r="AD53" s="496"/>
      <c r="AE53" s="496"/>
      <c r="AF53" s="496"/>
      <c r="AG53" s="496"/>
      <c r="AH53" s="496"/>
      <c r="AI53" s="497"/>
    </row>
    <row r="54" spans="2:38" ht="18" customHeight="1">
      <c r="C54" s="2315"/>
      <c r="D54" s="2376"/>
      <c r="E54" s="2376"/>
      <c r="F54" s="2376"/>
      <c r="G54" s="2376"/>
      <c r="H54" s="2376"/>
      <c r="I54" s="2376"/>
      <c r="J54" s="2376"/>
      <c r="K54" s="2376"/>
      <c r="L54" s="2376"/>
      <c r="M54" s="2376"/>
      <c r="N54" s="2376"/>
      <c r="O54" s="2376"/>
      <c r="P54" s="2376"/>
      <c r="Q54" s="2376"/>
      <c r="R54" s="2377"/>
      <c r="S54" s="105"/>
      <c r="T54" s="498" t="s">
        <v>134</v>
      </c>
      <c r="U54" s="498"/>
      <c r="V54" s="498"/>
      <c r="W54" s="498"/>
      <c r="X54" s="498"/>
      <c r="Y54" s="498"/>
      <c r="Z54" s="498"/>
      <c r="AA54" s="498"/>
      <c r="AB54" s="498"/>
      <c r="AC54" s="498"/>
      <c r="AD54" s="498"/>
      <c r="AE54" s="498"/>
      <c r="AF54" s="498"/>
      <c r="AG54" s="498"/>
      <c r="AH54" s="498"/>
      <c r="AI54" s="499"/>
    </row>
    <row r="55" spans="2:38" ht="18" customHeight="1">
      <c r="C55" s="2218"/>
      <c r="D55" s="2378"/>
      <c r="E55" s="2378"/>
      <c r="F55" s="2378"/>
      <c r="G55" s="2378"/>
      <c r="H55" s="2378"/>
      <c r="I55" s="2378"/>
      <c r="J55" s="2378"/>
      <c r="K55" s="2378"/>
      <c r="L55" s="2378"/>
      <c r="M55" s="2378"/>
      <c r="N55" s="2378"/>
      <c r="O55" s="2378"/>
      <c r="P55" s="2378"/>
      <c r="Q55" s="2378"/>
      <c r="R55" s="2379"/>
      <c r="S55" s="105"/>
      <c r="T55" s="193" t="s">
        <v>135</v>
      </c>
      <c r="U55" s="500"/>
      <c r="V55" s="500"/>
      <c r="W55" s="500"/>
      <c r="X55" s="500"/>
      <c r="Y55" s="500"/>
      <c r="Z55" s="500"/>
      <c r="AA55" s="500"/>
      <c r="AB55" s="500"/>
      <c r="AC55" s="500"/>
      <c r="AD55" s="500"/>
      <c r="AE55" s="500"/>
      <c r="AF55" s="500"/>
      <c r="AG55" s="500"/>
      <c r="AH55" s="500"/>
      <c r="AI55" s="501"/>
    </row>
    <row r="56" spans="2:38" ht="18" customHeight="1">
      <c r="C56" s="2217" t="s">
        <v>23</v>
      </c>
      <c r="D56" s="1859" t="s">
        <v>24</v>
      </c>
      <c r="E56" s="2366"/>
      <c r="F56" s="2366"/>
      <c r="G56" s="2366"/>
      <c r="H56" s="2366"/>
      <c r="I56" s="2366"/>
      <c r="J56" s="2366"/>
      <c r="K56" s="2366"/>
      <c r="L56" s="2366"/>
      <c r="M56" s="2366"/>
      <c r="N56" s="2366"/>
      <c r="O56" s="2366"/>
      <c r="P56" s="2366"/>
      <c r="Q56" s="2366"/>
      <c r="R56" s="2367"/>
      <c r="S56" s="2360"/>
      <c r="T56" s="2361"/>
      <c r="U56" s="2361"/>
      <c r="V56" s="2361"/>
      <c r="W56" s="2361"/>
      <c r="X56" s="2361"/>
      <c r="Y56" s="2361"/>
      <c r="Z56" s="2361"/>
      <c r="AA56" s="2361"/>
      <c r="AB56" s="2361"/>
      <c r="AC56" s="2361"/>
      <c r="AD56" s="2361"/>
      <c r="AE56" s="2361"/>
      <c r="AF56" s="2361"/>
      <c r="AG56" s="2361"/>
      <c r="AH56" s="2361"/>
      <c r="AI56" s="2362"/>
    </row>
    <row r="57" spans="2:38" ht="18" customHeight="1">
      <c r="C57" s="2315"/>
      <c r="D57" s="2368"/>
      <c r="E57" s="2369"/>
      <c r="F57" s="2369"/>
      <c r="G57" s="2369"/>
      <c r="H57" s="2369"/>
      <c r="I57" s="2369"/>
      <c r="J57" s="2369"/>
      <c r="K57" s="2369"/>
      <c r="L57" s="2369"/>
      <c r="M57" s="2369"/>
      <c r="N57" s="2369"/>
      <c r="O57" s="2369"/>
      <c r="P57" s="2369"/>
      <c r="Q57" s="2369"/>
      <c r="R57" s="2370"/>
      <c r="S57" s="2363"/>
      <c r="T57" s="2364"/>
      <c r="U57" s="2364"/>
      <c r="V57" s="2364"/>
      <c r="W57" s="2364"/>
      <c r="X57" s="2364"/>
      <c r="Y57" s="2364"/>
      <c r="Z57" s="2364"/>
      <c r="AA57" s="2364"/>
      <c r="AB57" s="2364"/>
      <c r="AC57" s="2364"/>
      <c r="AD57" s="2364"/>
      <c r="AE57" s="2364"/>
      <c r="AF57" s="2364"/>
      <c r="AG57" s="2364"/>
      <c r="AH57" s="2364"/>
      <c r="AI57" s="2365"/>
    </row>
    <row r="58" spans="2:38" ht="18" customHeight="1" thickBot="1">
      <c r="B58" s="1"/>
      <c r="C58" s="2358"/>
      <c r="D58" s="2371"/>
      <c r="E58" s="2372"/>
      <c r="F58" s="2372"/>
      <c r="G58" s="2372"/>
      <c r="H58" s="2372"/>
      <c r="I58" s="2372"/>
      <c r="J58" s="2372"/>
      <c r="K58" s="2372"/>
      <c r="L58" s="2372"/>
      <c r="M58" s="2372"/>
      <c r="N58" s="2372"/>
      <c r="O58" s="2372"/>
      <c r="P58" s="2372"/>
      <c r="Q58" s="2372"/>
      <c r="R58" s="2373"/>
      <c r="S58" s="132"/>
      <c r="T58" s="133"/>
      <c r="U58" s="133"/>
      <c r="V58" s="133"/>
      <c r="W58" s="133"/>
      <c r="X58" s="133"/>
      <c r="Y58" s="133"/>
      <c r="Z58" s="133"/>
      <c r="AA58" s="133"/>
      <c r="AB58" s="133"/>
      <c r="AC58" s="133"/>
      <c r="AD58" s="133"/>
      <c r="AE58" s="133"/>
      <c r="AF58" s="133"/>
      <c r="AG58" s="133"/>
      <c r="AH58" s="133"/>
      <c r="AI58" s="134"/>
    </row>
    <row r="59" spans="2:38" ht="18" customHeight="1">
      <c r="B59" s="1"/>
      <c r="C59" s="485"/>
      <c r="D59" s="422"/>
      <c r="E59" s="422"/>
      <c r="F59" s="422"/>
      <c r="G59" s="422"/>
      <c r="H59" s="422"/>
      <c r="I59" s="422"/>
      <c r="J59" s="422"/>
      <c r="K59" s="422"/>
      <c r="L59" s="422"/>
      <c r="M59" s="422"/>
      <c r="N59" s="422"/>
      <c r="O59" s="422"/>
      <c r="P59" s="422"/>
      <c r="Q59" s="422"/>
      <c r="R59" s="250"/>
      <c r="S59" s="250"/>
      <c r="T59" s="250"/>
      <c r="U59" s="250"/>
      <c r="V59" s="250"/>
      <c r="W59" s="250"/>
      <c r="X59" s="250"/>
      <c r="Y59" s="250"/>
      <c r="Z59" s="250"/>
      <c r="AA59" s="250"/>
      <c r="AB59" s="250"/>
      <c r="AC59" s="250"/>
      <c r="AD59" s="250"/>
      <c r="AE59" s="250"/>
      <c r="AF59" s="250"/>
      <c r="AG59" s="250"/>
      <c r="AH59" s="250"/>
    </row>
    <row r="60" spans="2:38" ht="18" customHeight="1">
      <c r="C60" s="90" t="s">
        <v>28</v>
      </c>
    </row>
    <row r="61" spans="2:38" s="74" customFormat="1" ht="18" customHeight="1">
      <c r="C61" s="90"/>
      <c r="D61" s="90"/>
      <c r="E61" s="90"/>
      <c r="F61" s="90"/>
      <c r="G61" s="90"/>
      <c r="H61" s="90"/>
      <c r="I61" s="90"/>
      <c r="J61" s="90"/>
      <c r="K61" s="90"/>
      <c r="L61" s="90"/>
      <c r="M61" s="90"/>
      <c r="N61" s="90"/>
      <c r="O61" s="90"/>
      <c r="P61" s="90"/>
      <c r="Q61" s="90"/>
      <c r="R61" s="2387" t="s">
        <v>168</v>
      </c>
      <c r="S61" s="2387"/>
      <c r="T61" s="2387"/>
      <c r="U61" s="2387"/>
      <c r="V61" s="2387"/>
      <c r="W61" s="2387"/>
      <c r="X61" s="2387"/>
      <c r="Y61" s="2387"/>
      <c r="Z61" s="1673"/>
      <c r="AA61" s="1673"/>
      <c r="AB61" s="1673"/>
      <c r="AC61" s="1673"/>
      <c r="AD61" s="1673"/>
      <c r="AE61" s="1673"/>
      <c r="AF61" s="1673"/>
      <c r="AG61" s="1673"/>
      <c r="AH61" s="1673"/>
    </row>
    <row r="62" spans="2:38" s="74" customFormat="1" ht="18" customHeight="1">
      <c r="C62" s="90"/>
      <c r="D62" s="90"/>
      <c r="E62" s="90"/>
      <c r="F62" s="90"/>
      <c r="G62" s="90"/>
      <c r="H62" s="90"/>
      <c r="I62" s="90"/>
      <c r="J62" s="90"/>
      <c r="K62" s="90"/>
      <c r="L62" s="90"/>
      <c r="M62" s="90"/>
      <c r="N62" s="90"/>
      <c r="O62" s="90"/>
      <c r="P62" s="90"/>
      <c r="Q62" s="90"/>
      <c r="R62" s="90"/>
      <c r="S62" s="90"/>
      <c r="T62" s="2162" t="s">
        <v>18</v>
      </c>
      <c r="U62" s="2162"/>
      <c r="V62" s="2162"/>
      <c r="W62" s="2162"/>
      <c r="X62" s="2162"/>
      <c r="Y62" s="2162"/>
      <c r="Z62" s="1668"/>
      <c r="AA62" s="1668"/>
      <c r="AB62" s="1668"/>
      <c r="AC62" s="1668"/>
      <c r="AD62" s="1668"/>
      <c r="AE62" s="1668"/>
      <c r="AF62" s="1668"/>
      <c r="AG62" s="1668"/>
      <c r="AH62" s="1668"/>
    </row>
    <row r="63" spans="2:38" s="74" customFormat="1" ht="18" customHeight="1">
      <c r="C63" s="90"/>
      <c r="D63" s="90"/>
      <c r="E63" s="90"/>
      <c r="F63" s="90"/>
      <c r="G63" s="90"/>
      <c r="H63" s="90"/>
      <c r="I63" s="90"/>
      <c r="J63" s="90"/>
      <c r="K63" s="90"/>
      <c r="L63" s="90"/>
      <c r="M63" s="90"/>
      <c r="N63" s="90"/>
      <c r="O63" s="90"/>
      <c r="P63" s="90"/>
      <c r="Q63" s="90"/>
      <c r="R63" s="90"/>
      <c r="S63" s="90"/>
      <c r="T63" s="2162" t="s">
        <v>19</v>
      </c>
      <c r="U63" s="2162"/>
      <c r="V63" s="2162"/>
      <c r="W63" s="2162"/>
      <c r="X63" s="2162"/>
      <c r="Y63" s="2162"/>
      <c r="Z63" s="1668"/>
      <c r="AA63" s="1668"/>
      <c r="AB63" s="1668"/>
      <c r="AC63" s="1668"/>
      <c r="AD63" s="1668"/>
      <c r="AE63" s="1668"/>
      <c r="AF63" s="1668"/>
      <c r="AG63" s="1668"/>
      <c r="AH63" s="1668"/>
    </row>
    <row r="64" spans="2:38" s="74" customFormat="1" ht="18" customHeight="1"/>
    <row r="65" spans="3:34" ht="18" customHeight="1">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row>
    <row r="66" spans="3:34" ht="18" customHeight="1">
      <c r="C66" s="74"/>
      <c r="D66" s="74"/>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4"/>
    </row>
    <row r="67" spans="3:34" ht="18" customHeight="1">
      <c r="C67" s="74"/>
      <c r="D67" s="74"/>
      <c r="E67" s="74"/>
      <c r="F67" s="74"/>
      <c r="G67" s="74"/>
      <c r="H67" s="74"/>
      <c r="I67" s="74"/>
      <c r="J67" s="74"/>
      <c r="K67" s="74"/>
      <c r="L67" s="74"/>
      <c r="M67" s="74"/>
      <c r="N67" s="74"/>
      <c r="O67" s="74"/>
      <c r="P67" s="74"/>
      <c r="Q67" s="74"/>
      <c r="R67" s="74"/>
      <c r="S67" s="74"/>
      <c r="T67" s="74"/>
      <c r="U67" s="74"/>
      <c r="V67" s="74"/>
      <c r="W67" s="74"/>
      <c r="X67" s="74"/>
      <c r="Y67" s="74"/>
      <c r="Z67" s="74"/>
      <c r="AA67" s="74"/>
      <c r="AB67" s="74"/>
      <c r="AC67" s="74"/>
      <c r="AD67" s="74"/>
      <c r="AE67" s="74"/>
      <c r="AF67" s="74"/>
      <c r="AG67" s="74"/>
      <c r="AH67" s="74"/>
    </row>
  </sheetData>
  <mergeCells count="83">
    <mergeCell ref="R32:AH32"/>
    <mergeCell ref="R61:Y61"/>
    <mergeCell ref="R48:AH48"/>
    <mergeCell ref="C50:C51"/>
    <mergeCell ref="T63:Y63"/>
    <mergeCell ref="Z63:AH63"/>
    <mergeCell ref="T62:Y62"/>
    <mergeCell ref="Z62:AH62"/>
    <mergeCell ref="Z61:AH61"/>
    <mergeCell ref="C52:C55"/>
    <mergeCell ref="C56:C58"/>
    <mergeCell ref="R50:Z50"/>
    <mergeCell ref="AA50:AI50"/>
    <mergeCell ref="S56:AI57"/>
    <mergeCell ref="D56:R58"/>
    <mergeCell ref="D52:R55"/>
    <mergeCell ref="D50:Q51"/>
    <mergeCell ref="AA51:AI51"/>
    <mergeCell ref="R51:Z51"/>
    <mergeCell ref="D18:Q18"/>
    <mergeCell ref="R18:AI18"/>
    <mergeCell ref="R23:AH23"/>
    <mergeCell ref="D47:Q47"/>
    <mergeCell ref="R43:AH43"/>
    <mergeCell ref="D24:Q24"/>
    <mergeCell ref="R24:AI24"/>
    <mergeCell ref="R28:AH28"/>
    <mergeCell ref="R29:AH29"/>
    <mergeCell ref="R33:AH33"/>
    <mergeCell ref="G30:Q30"/>
    <mergeCell ref="G31:Q31"/>
    <mergeCell ref="D28:Q28"/>
    <mergeCell ref="G36:Q36"/>
    <mergeCell ref="G32:Q32"/>
    <mergeCell ref="R30:AH30"/>
    <mergeCell ref="D48:Q48"/>
    <mergeCell ref="H34:Q34"/>
    <mergeCell ref="H43:Q43"/>
    <mergeCell ref="D40:P40"/>
    <mergeCell ref="R40:AH40"/>
    <mergeCell ref="R41:AH41"/>
    <mergeCell ref="D42:P42"/>
    <mergeCell ref="R42:AH42"/>
    <mergeCell ref="R34:AH34"/>
    <mergeCell ref="R35:AH35"/>
    <mergeCell ref="R36:AH36"/>
    <mergeCell ref="H41:Q41"/>
    <mergeCell ref="H35:Q35"/>
    <mergeCell ref="R37:AH37"/>
    <mergeCell ref="R47:Z47"/>
    <mergeCell ref="AA47:AI47"/>
    <mergeCell ref="B2:AI2"/>
    <mergeCell ref="P7:U7"/>
    <mergeCell ref="D14:K14"/>
    <mergeCell ref="S14:AI14"/>
    <mergeCell ref="D15:Q17"/>
    <mergeCell ref="S15:AI15"/>
    <mergeCell ref="R10:AH10"/>
    <mergeCell ref="D11:Q11"/>
    <mergeCell ref="S16:AI16"/>
    <mergeCell ref="S17:AI17"/>
    <mergeCell ref="R11:AH11"/>
    <mergeCell ref="P6:U6"/>
    <mergeCell ref="V6:AH6"/>
    <mergeCell ref="P4:U4"/>
    <mergeCell ref="V4:AH4"/>
    <mergeCell ref="P5:U5"/>
    <mergeCell ref="V5:AH5"/>
    <mergeCell ref="C12:C13"/>
    <mergeCell ref="D12:Q13"/>
    <mergeCell ref="R12:Z12"/>
    <mergeCell ref="AA12:AI12"/>
    <mergeCell ref="R13:Z13"/>
    <mergeCell ref="AA13:AI13"/>
    <mergeCell ref="R31:AH31"/>
    <mergeCell ref="C21:C22"/>
    <mergeCell ref="D21:Q22"/>
    <mergeCell ref="G23:Q23"/>
    <mergeCell ref="R21:S21"/>
    <mergeCell ref="V21:W21"/>
    <mergeCell ref="R22:AH22"/>
    <mergeCell ref="D25:AI25"/>
    <mergeCell ref="F29:Q29"/>
  </mergeCells>
  <phoneticPr fontId="7"/>
  <dataValidations count="2">
    <dataValidation type="list" allowBlank="1" showInputMessage="1" showErrorMessage="1" sqref="S52:S55 R14:R17">
      <formula1>$AL$1:$AL$2</formula1>
    </dataValidation>
    <dataValidation type="list" allowBlank="1" showInputMessage="1" showErrorMessage="1" sqref="AA47:AI47">
      <formula1>$AM$47:$AM$48</formula1>
    </dataValidation>
  </dataValidations>
  <printOptions horizontalCentered="1"/>
  <pageMargins left="0.59055118110236227" right="0.59055118110236227" top="0.43307086614173229" bottom="0.19685039370078741" header="0.19685039370078741" footer="0.19685039370078741"/>
  <pageSetup paperSize="9" scale="83" orientation="portrait" horizontalDpi="300" verticalDpi="300" r:id="rId1"/>
  <headerFooter alignWithMargins="0"/>
  <rowBreaks count="1" manualBreakCount="1">
    <brk id="38" max="35" man="1"/>
  </rowBreaks>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T45"/>
  <sheetViews>
    <sheetView showGridLines="0" view="pageBreakPreview" zoomScaleNormal="85" zoomScaleSheetLayoutView="100" workbookViewId="0">
      <selection activeCell="A2" sqref="A2"/>
    </sheetView>
  </sheetViews>
  <sheetFormatPr defaultColWidth="9" defaultRowHeight="13.5"/>
  <cols>
    <col min="1" max="1" width="5.625" style="85" customWidth="1"/>
    <col min="2" max="2" width="18" style="85" customWidth="1"/>
    <col min="3" max="5" width="3.125" style="85" customWidth="1"/>
    <col min="6" max="7" width="3.25" style="85" customWidth="1"/>
    <col min="8" max="10" width="3.75" style="85" customWidth="1"/>
    <col min="11" max="14" width="3.25" style="85" customWidth="1"/>
    <col min="15" max="17" width="2.875" style="85" customWidth="1"/>
    <col min="18" max="19" width="3" style="85" customWidth="1"/>
    <col min="20" max="20" width="4.625" style="85" customWidth="1"/>
    <col min="21" max="22" width="3" style="85" customWidth="1"/>
    <col min="23" max="23" width="4.625" style="85" customWidth="1"/>
    <col min="24" max="25" width="3" style="85" customWidth="1"/>
    <col min="26" max="29" width="2.875" style="85" customWidth="1"/>
    <col min="30" max="30" width="2.625" style="85" customWidth="1"/>
    <col min="31" max="33" width="2.875" style="85" customWidth="1"/>
    <col min="34" max="35" width="3" style="85" customWidth="1"/>
    <col min="36" max="36" width="4.625" style="85" customWidth="1"/>
    <col min="37" max="38" width="3" style="85" customWidth="1"/>
    <col min="39" max="39" width="4.625" style="85" customWidth="1"/>
    <col min="40" max="41" width="3" style="85" customWidth="1"/>
    <col min="42" max="45" width="2.875" style="85" customWidth="1"/>
    <col min="46" max="46" width="2.625" style="85" customWidth="1"/>
    <col min="47" max="16384" width="9" style="85"/>
  </cols>
  <sheetData>
    <row r="1" spans="1:46" ht="20.25" customHeight="1" thickBot="1">
      <c r="A1" s="423" t="s">
        <v>670</v>
      </c>
      <c r="B1" s="423"/>
      <c r="C1" s="424"/>
    </row>
    <row r="2" spans="1:46" ht="20.25" customHeight="1" thickBot="1">
      <c r="A2" s="423"/>
      <c r="B2" s="423"/>
      <c r="C2" s="424"/>
      <c r="AE2" s="2305" t="s">
        <v>290</v>
      </c>
      <c r="AF2" s="2303"/>
      <c r="AG2" s="2303"/>
      <c r="AH2" s="2303"/>
      <c r="AI2" s="2304"/>
      <c r="AJ2" s="2305" t="str">
        <f>【様式8】実績報告書Ⅱ!V5</f>
        <v>記載例小規模保育園</v>
      </c>
      <c r="AK2" s="2303"/>
      <c r="AL2" s="2303"/>
      <c r="AM2" s="2303"/>
      <c r="AN2" s="2303"/>
      <c r="AO2" s="2303"/>
      <c r="AP2" s="2303"/>
      <c r="AQ2" s="2303"/>
      <c r="AR2" s="2303"/>
      <c r="AS2" s="2303"/>
      <c r="AT2" s="2304"/>
    </row>
    <row r="3" spans="1:46" ht="30" customHeight="1">
      <c r="A3" s="95" t="s">
        <v>292</v>
      </c>
      <c r="B3" s="95"/>
      <c r="C3" s="425"/>
    </row>
    <row r="4" spans="1:46" ht="34.5" customHeight="1" thickBot="1">
      <c r="A4" s="2306" t="s">
        <v>251</v>
      </c>
      <c r="B4" s="2306"/>
      <c r="C4" s="2306"/>
      <c r="D4" s="2307"/>
      <c r="E4" s="2307"/>
      <c r="F4" s="2307"/>
      <c r="G4" s="2307"/>
      <c r="H4" s="2307"/>
      <c r="I4" s="2307"/>
      <c r="J4" s="2307"/>
      <c r="K4" s="2307"/>
      <c r="L4" s="2307"/>
      <c r="M4" s="2307"/>
      <c r="N4" s="2307"/>
      <c r="O4" s="2307"/>
      <c r="P4" s="2307"/>
      <c r="Q4" s="2307"/>
      <c r="R4" s="2307"/>
      <c r="S4" s="2307"/>
      <c r="T4" s="2307"/>
      <c r="U4" s="2307"/>
      <c r="V4" s="2307"/>
      <c r="W4" s="2307"/>
      <c r="X4" s="2307"/>
      <c r="Y4" s="2307"/>
      <c r="Z4" s="2307"/>
      <c r="AA4" s="2307"/>
      <c r="AB4" s="2307"/>
      <c r="AC4" s="2307"/>
      <c r="AD4" s="2307"/>
      <c r="AE4" s="2308"/>
      <c r="AF4" s="2308"/>
      <c r="AG4" s="2308"/>
      <c r="AH4" s="2308"/>
      <c r="AI4" s="2308"/>
      <c r="AJ4" s="2308"/>
      <c r="AK4" s="2308"/>
      <c r="AL4" s="2308"/>
      <c r="AM4" s="2308"/>
      <c r="AN4" s="2308"/>
      <c r="AO4" s="2308"/>
      <c r="AP4" s="2308"/>
      <c r="AQ4" s="2308"/>
      <c r="AR4" s="2308"/>
      <c r="AS4" s="2308"/>
      <c r="AT4" s="2308"/>
    </row>
    <row r="5" spans="1:46" s="86" customFormat="1" ht="31.5" customHeight="1">
      <c r="A5" s="2250" t="s">
        <v>22</v>
      </c>
      <c r="B5" s="2388" t="s">
        <v>553</v>
      </c>
      <c r="C5" s="1437" t="s">
        <v>78</v>
      </c>
      <c r="D5" s="1432"/>
      <c r="E5" s="1432"/>
      <c r="F5" s="1432"/>
      <c r="G5" s="1433"/>
      <c r="H5" s="1437" t="s">
        <v>3</v>
      </c>
      <c r="I5" s="1432"/>
      <c r="J5" s="1433"/>
      <c r="K5" s="1439" t="s">
        <v>96</v>
      </c>
      <c r="L5" s="1417"/>
      <c r="M5" s="1417"/>
      <c r="N5" s="1418"/>
      <c r="O5" s="1437" t="s">
        <v>237</v>
      </c>
      <c r="P5" s="1432"/>
      <c r="Q5" s="1432"/>
      <c r="R5" s="1432"/>
      <c r="S5" s="1432"/>
      <c r="T5" s="1432"/>
      <c r="U5" s="1432"/>
      <c r="V5" s="1432"/>
      <c r="W5" s="1432"/>
      <c r="X5" s="1432"/>
      <c r="Y5" s="1432"/>
      <c r="Z5" s="1432"/>
      <c r="AA5" s="1432"/>
      <c r="AB5" s="1432"/>
      <c r="AC5" s="1432"/>
      <c r="AD5" s="1432"/>
      <c r="AE5" s="1432"/>
      <c r="AF5" s="1432"/>
      <c r="AG5" s="1432"/>
      <c r="AH5" s="1432"/>
      <c r="AI5" s="1432"/>
      <c r="AJ5" s="1432"/>
      <c r="AK5" s="1432"/>
      <c r="AL5" s="1432"/>
      <c r="AM5" s="1432"/>
      <c r="AN5" s="1432"/>
      <c r="AO5" s="1432"/>
      <c r="AP5" s="1432"/>
      <c r="AQ5" s="1432"/>
      <c r="AR5" s="1432"/>
      <c r="AS5" s="1432"/>
      <c r="AT5" s="1443"/>
    </row>
    <row r="6" spans="1:46" s="86" customFormat="1" ht="31.5" customHeight="1" thickBot="1">
      <c r="A6" s="2251"/>
      <c r="B6" s="2389"/>
      <c r="C6" s="2261"/>
      <c r="D6" s="1455"/>
      <c r="E6" s="1455"/>
      <c r="F6" s="1455"/>
      <c r="G6" s="2262"/>
      <c r="H6" s="2261"/>
      <c r="I6" s="1455"/>
      <c r="J6" s="2262"/>
      <c r="K6" s="2263"/>
      <c r="L6" s="1420"/>
      <c r="M6" s="1420"/>
      <c r="N6" s="1421"/>
      <c r="O6" s="506"/>
      <c r="P6" s="507"/>
      <c r="Q6" s="507"/>
      <c r="R6" s="507"/>
      <c r="S6" s="507"/>
      <c r="T6" s="507"/>
      <c r="U6" s="507"/>
      <c r="V6" s="507"/>
      <c r="W6" s="507"/>
      <c r="X6" s="507"/>
      <c r="Y6" s="507"/>
      <c r="Z6" s="507"/>
      <c r="AA6" s="507"/>
      <c r="AB6" s="507"/>
      <c r="AC6" s="507"/>
      <c r="AD6" s="507"/>
      <c r="AE6" s="2293" t="s">
        <v>386</v>
      </c>
      <c r="AF6" s="2294"/>
      <c r="AG6" s="2294"/>
      <c r="AH6" s="2294"/>
      <c r="AI6" s="2294"/>
      <c r="AJ6" s="2294"/>
      <c r="AK6" s="2294"/>
      <c r="AL6" s="2294"/>
      <c r="AM6" s="2294"/>
      <c r="AN6" s="2294"/>
      <c r="AO6" s="2294"/>
      <c r="AP6" s="2294"/>
      <c r="AQ6" s="2294"/>
      <c r="AR6" s="2294"/>
      <c r="AS6" s="2294"/>
      <c r="AT6" s="2295"/>
    </row>
    <row r="7" spans="1:46" ht="26.1" customHeight="1">
      <c r="A7" s="434" t="s">
        <v>102</v>
      </c>
      <c r="B7" s="638"/>
      <c r="C7" s="2392" t="s">
        <v>105</v>
      </c>
      <c r="D7" s="2393"/>
      <c r="E7" s="2393"/>
      <c r="F7" s="2393"/>
      <c r="G7" s="2393"/>
      <c r="H7" s="1438" t="s">
        <v>75</v>
      </c>
      <c r="I7" s="1435"/>
      <c r="J7" s="1435"/>
      <c r="K7" s="1438" t="s">
        <v>77</v>
      </c>
      <c r="L7" s="1435"/>
      <c r="M7" s="1435"/>
      <c r="N7" s="1436"/>
      <c r="O7" s="2296">
        <v>40000</v>
      </c>
      <c r="P7" s="2297"/>
      <c r="Q7" s="2297"/>
      <c r="R7" s="111" t="s">
        <v>17</v>
      </c>
      <c r="S7" s="111" t="s">
        <v>120</v>
      </c>
      <c r="T7" s="234">
        <v>12</v>
      </c>
      <c r="U7" s="111" t="s">
        <v>97</v>
      </c>
      <c r="V7" s="111" t="s">
        <v>120</v>
      </c>
      <c r="W7" s="234">
        <v>2</v>
      </c>
      <c r="X7" s="111" t="s">
        <v>42</v>
      </c>
      <c r="Y7" s="111" t="s">
        <v>119</v>
      </c>
      <c r="Z7" s="2297">
        <f t="shared" ref="Z7:Z12" si="0">O7*T7*W7</f>
        <v>960000</v>
      </c>
      <c r="AA7" s="2297"/>
      <c r="AB7" s="2297"/>
      <c r="AC7" s="2297"/>
      <c r="AD7" s="435" t="s">
        <v>17</v>
      </c>
      <c r="AE7" s="2296">
        <v>2000</v>
      </c>
      <c r="AF7" s="2297"/>
      <c r="AG7" s="2297"/>
      <c r="AH7" s="111" t="s">
        <v>17</v>
      </c>
      <c r="AI7" s="111" t="s">
        <v>120</v>
      </c>
      <c r="AJ7" s="234">
        <v>12</v>
      </c>
      <c r="AK7" s="111" t="s">
        <v>97</v>
      </c>
      <c r="AL7" s="111" t="s">
        <v>120</v>
      </c>
      <c r="AM7" s="234">
        <v>2</v>
      </c>
      <c r="AN7" s="111" t="s">
        <v>42</v>
      </c>
      <c r="AO7" s="111" t="s">
        <v>119</v>
      </c>
      <c r="AP7" s="2297">
        <f t="shared" ref="AP7:AP21" si="1">AE7*AJ7*AM7</f>
        <v>48000</v>
      </c>
      <c r="AQ7" s="2297"/>
      <c r="AR7" s="2297"/>
      <c r="AS7" s="2297"/>
      <c r="AT7" s="136" t="s">
        <v>17</v>
      </c>
    </row>
    <row r="8" spans="1:46" ht="26.1" customHeight="1">
      <c r="A8" s="426" t="s">
        <v>101</v>
      </c>
      <c r="B8" s="589"/>
      <c r="C8" s="1912" t="s">
        <v>76</v>
      </c>
      <c r="D8" s="2264"/>
      <c r="E8" s="2264"/>
      <c r="F8" s="2264"/>
      <c r="G8" s="2264"/>
      <c r="H8" s="2265" t="s">
        <v>75</v>
      </c>
      <c r="I8" s="2266"/>
      <c r="J8" s="2266"/>
      <c r="K8" s="2265" t="s">
        <v>99</v>
      </c>
      <c r="L8" s="2266"/>
      <c r="M8" s="2266"/>
      <c r="N8" s="2267"/>
      <c r="O8" s="2268">
        <v>40000</v>
      </c>
      <c r="P8" s="2269"/>
      <c r="Q8" s="2269"/>
      <c r="R8" s="87" t="s">
        <v>17</v>
      </c>
      <c r="S8" s="87" t="s">
        <v>120</v>
      </c>
      <c r="T8" s="235">
        <v>12</v>
      </c>
      <c r="U8" s="87" t="s">
        <v>97</v>
      </c>
      <c r="V8" s="87" t="s">
        <v>120</v>
      </c>
      <c r="W8" s="235">
        <v>1</v>
      </c>
      <c r="X8" s="87" t="s">
        <v>42</v>
      </c>
      <c r="Y8" s="87" t="s">
        <v>119</v>
      </c>
      <c r="Z8" s="2269">
        <f t="shared" si="0"/>
        <v>480000</v>
      </c>
      <c r="AA8" s="2269"/>
      <c r="AB8" s="2269"/>
      <c r="AC8" s="2269"/>
      <c r="AD8" s="436" t="s">
        <v>17</v>
      </c>
      <c r="AE8" s="2268">
        <v>2000</v>
      </c>
      <c r="AF8" s="2269"/>
      <c r="AG8" s="2269"/>
      <c r="AH8" s="87" t="s">
        <v>17</v>
      </c>
      <c r="AI8" s="87" t="s">
        <v>120</v>
      </c>
      <c r="AJ8" s="235">
        <v>12</v>
      </c>
      <c r="AK8" s="87" t="s">
        <v>97</v>
      </c>
      <c r="AL8" s="87" t="s">
        <v>120</v>
      </c>
      <c r="AM8" s="235">
        <v>1</v>
      </c>
      <c r="AN8" s="87" t="s">
        <v>42</v>
      </c>
      <c r="AO8" s="87" t="s">
        <v>119</v>
      </c>
      <c r="AP8" s="2269">
        <f t="shared" si="1"/>
        <v>24000</v>
      </c>
      <c r="AQ8" s="2269"/>
      <c r="AR8" s="2269"/>
      <c r="AS8" s="2269"/>
      <c r="AT8" s="88" t="s">
        <v>17</v>
      </c>
    </row>
    <row r="9" spans="1:46" ht="26.1" customHeight="1">
      <c r="A9" s="426" t="s">
        <v>104</v>
      </c>
      <c r="B9" s="589"/>
      <c r="C9" s="2271" t="s">
        <v>397</v>
      </c>
      <c r="D9" s="2272"/>
      <c r="E9" s="2272"/>
      <c r="F9" s="2272"/>
      <c r="G9" s="2273"/>
      <c r="H9" s="2274" t="s">
        <v>398</v>
      </c>
      <c r="I9" s="2275"/>
      <c r="J9" s="2276"/>
      <c r="K9" s="2265" t="s">
        <v>77</v>
      </c>
      <c r="L9" s="2266"/>
      <c r="M9" s="2266"/>
      <c r="N9" s="2267"/>
      <c r="O9" s="2268">
        <v>40000</v>
      </c>
      <c r="P9" s="2269"/>
      <c r="Q9" s="2269"/>
      <c r="R9" s="87" t="s">
        <v>17</v>
      </c>
      <c r="S9" s="87" t="s">
        <v>120</v>
      </c>
      <c r="T9" s="235">
        <v>12</v>
      </c>
      <c r="U9" s="87" t="s">
        <v>97</v>
      </c>
      <c r="V9" s="87" t="s">
        <v>120</v>
      </c>
      <c r="W9" s="235">
        <v>1</v>
      </c>
      <c r="X9" s="87" t="s">
        <v>42</v>
      </c>
      <c r="Y9" s="87" t="s">
        <v>119</v>
      </c>
      <c r="Z9" s="2269">
        <f t="shared" si="0"/>
        <v>480000</v>
      </c>
      <c r="AA9" s="2269"/>
      <c r="AB9" s="2269"/>
      <c r="AC9" s="2269"/>
      <c r="AD9" s="436" t="s">
        <v>17</v>
      </c>
      <c r="AE9" s="2268">
        <v>2000</v>
      </c>
      <c r="AF9" s="2269"/>
      <c r="AG9" s="2269"/>
      <c r="AH9" s="87" t="s">
        <v>17</v>
      </c>
      <c r="AI9" s="87" t="s">
        <v>120</v>
      </c>
      <c r="AJ9" s="235">
        <v>12</v>
      </c>
      <c r="AK9" s="87" t="s">
        <v>97</v>
      </c>
      <c r="AL9" s="87" t="s">
        <v>120</v>
      </c>
      <c r="AM9" s="235">
        <v>1</v>
      </c>
      <c r="AN9" s="87" t="s">
        <v>42</v>
      </c>
      <c r="AO9" s="87" t="s">
        <v>119</v>
      </c>
      <c r="AP9" s="2269">
        <f t="shared" si="1"/>
        <v>24000</v>
      </c>
      <c r="AQ9" s="2269"/>
      <c r="AR9" s="2269"/>
      <c r="AS9" s="2269"/>
      <c r="AT9" s="88" t="s">
        <v>17</v>
      </c>
    </row>
    <row r="10" spans="1:46" ht="26.1" customHeight="1">
      <c r="A10" s="426" t="s">
        <v>403</v>
      </c>
      <c r="B10" s="589"/>
      <c r="C10" s="1912" t="s">
        <v>103</v>
      </c>
      <c r="D10" s="2264"/>
      <c r="E10" s="2264"/>
      <c r="F10" s="2264"/>
      <c r="G10" s="2264"/>
      <c r="H10" s="2265" t="s">
        <v>75</v>
      </c>
      <c r="I10" s="2266"/>
      <c r="J10" s="2266"/>
      <c r="K10" s="2265" t="s">
        <v>77</v>
      </c>
      <c r="L10" s="2266"/>
      <c r="M10" s="2266"/>
      <c r="N10" s="2267"/>
      <c r="O10" s="2268">
        <v>40000</v>
      </c>
      <c r="P10" s="2269"/>
      <c r="Q10" s="2269"/>
      <c r="R10" s="87" t="s">
        <v>17</v>
      </c>
      <c r="S10" s="87" t="s">
        <v>120</v>
      </c>
      <c r="T10" s="235">
        <v>12</v>
      </c>
      <c r="U10" s="87" t="s">
        <v>97</v>
      </c>
      <c r="V10" s="87" t="s">
        <v>120</v>
      </c>
      <c r="W10" s="235">
        <v>1</v>
      </c>
      <c r="X10" s="87" t="s">
        <v>42</v>
      </c>
      <c r="Y10" s="87" t="s">
        <v>119</v>
      </c>
      <c r="Z10" s="2269">
        <f t="shared" si="0"/>
        <v>480000</v>
      </c>
      <c r="AA10" s="2269"/>
      <c r="AB10" s="2269"/>
      <c r="AC10" s="2269"/>
      <c r="AD10" s="436" t="s">
        <v>17</v>
      </c>
      <c r="AE10" s="2268">
        <v>2000</v>
      </c>
      <c r="AF10" s="2269"/>
      <c r="AG10" s="2269"/>
      <c r="AH10" s="87" t="s">
        <v>17</v>
      </c>
      <c r="AI10" s="87" t="s">
        <v>120</v>
      </c>
      <c r="AJ10" s="235">
        <v>12</v>
      </c>
      <c r="AK10" s="87" t="s">
        <v>97</v>
      </c>
      <c r="AL10" s="87" t="s">
        <v>120</v>
      </c>
      <c r="AM10" s="235">
        <v>1</v>
      </c>
      <c r="AN10" s="87" t="s">
        <v>42</v>
      </c>
      <c r="AO10" s="87" t="s">
        <v>119</v>
      </c>
      <c r="AP10" s="2269">
        <f t="shared" si="1"/>
        <v>24000</v>
      </c>
      <c r="AQ10" s="2269"/>
      <c r="AR10" s="2269"/>
      <c r="AS10" s="2269"/>
      <c r="AT10" s="88" t="s">
        <v>17</v>
      </c>
    </row>
    <row r="11" spans="1:46" ht="26.1" customHeight="1">
      <c r="A11" s="426" t="s">
        <v>404</v>
      </c>
      <c r="B11" s="589"/>
      <c r="C11" s="1912" t="s">
        <v>103</v>
      </c>
      <c r="D11" s="2264"/>
      <c r="E11" s="2264"/>
      <c r="F11" s="2264"/>
      <c r="G11" s="2264"/>
      <c r="H11" s="1438" t="s">
        <v>98</v>
      </c>
      <c r="I11" s="1435"/>
      <c r="J11" s="1435"/>
      <c r="K11" s="2265" t="s">
        <v>77</v>
      </c>
      <c r="L11" s="2266"/>
      <c r="M11" s="2266"/>
      <c r="N11" s="2267"/>
      <c r="O11" s="2268">
        <v>30000</v>
      </c>
      <c r="P11" s="2269"/>
      <c r="Q11" s="2269"/>
      <c r="R11" s="87" t="s">
        <v>17</v>
      </c>
      <c r="S11" s="87" t="s">
        <v>120</v>
      </c>
      <c r="T11" s="235">
        <v>12</v>
      </c>
      <c r="U11" s="87" t="s">
        <v>97</v>
      </c>
      <c r="V11" s="87" t="s">
        <v>120</v>
      </c>
      <c r="W11" s="235">
        <v>1</v>
      </c>
      <c r="X11" s="87" t="s">
        <v>42</v>
      </c>
      <c r="Y11" s="87" t="s">
        <v>119</v>
      </c>
      <c r="Z11" s="2269">
        <f t="shared" si="0"/>
        <v>360000</v>
      </c>
      <c r="AA11" s="2269"/>
      <c r="AB11" s="2269"/>
      <c r="AC11" s="2269"/>
      <c r="AD11" s="436" t="s">
        <v>17</v>
      </c>
      <c r="AE11" s="2268">
        <v>1000</v>
      </c>
      <c r="AF11" s="2269"/>
      <c r="AG11" s="2269"/>
      <c r="AH11" s="87" t="s">
        <v>17</v>
      </c>
      <c r="AI11" s="87" t="s">
        <v>120</v>
      </c>
      <c r="AJ11" s="235">
        <v>12</v>
      </c>
      <c r="AK11" s="87" t="s">
        <v>97</v>
      </c>
      <c r="AL11" s="87" t="s">
        <v>120</v>
      </c>
      <c r="AM11" s="235">
        <v>1</v>
      </c>
      <c r="AN11" s="87" t="s">
        <v>42</v>
      </c>
      <c r="AO11" s="87" t="s">
        <v>119</v>
      </c>
      <c r="AP11" s="2269">
        <f t="shared" si="1"/>
        <v>12000</v>
      </c>
      <c r="AQ11" s="2269"/>
      <c r="AR11" s="2269"/>
      <c r="AS11" s="2269"/>
      <c r="AT11" s="88" t="s">
        <v>17</v>
      </c>
    </row>
    <row r="12" spans="1:46" ht="26.1" customHeight="1">
      <c r="A12" s="426">
        <v>1</v>
      </c>
      <c r="B12" s="639"/>
      <c r="C12" s="2277"/>
      <c r="D12" s="2394"/>
      <c r="E12" s="2394"/>
      <c r="F12" s="2394"/>
      <c r="G12" s="2394"/>
      <c r="H12" s="2279"/>
      <c r="I12" s="2280"/>
      <c r="J12" s="2280"/>
      <c r="K12" s="2279"/>
      <c r="L12" s="2280"/>
      <c r="M12" s="2280"/>
      <c r="N12" s="2281"/>
      <c r="O12" s="2282"/>
      <c r="P12" s="2283"/>
      <c r="Q12" s="2283"/>
      <c r="R12" s="87" t="s">
        <v>17</v>
      </c>
      <c r="S12" s="87" t="s">
        <v>120</v>
      </c>
      <c r="T12" s="233"/>
      <c r="U12" s="87" t="s">
        <v>97</v>
      </c>
      <c r="V12" s="87" t="s">
        <v>120</v>
      </c>
      <c r="W12" s="233"/>
      <c r="X12" s="87" t="s">
        <v>42</v>
      </c>
      <c r="Y12" s="87" t="s">
        <v>119</v>
      </c>
      <c r="Z12" s="1876">
        <f t="shared" si="0"/>
        <v>0</v>
      </c>
      <c r="AA12" s="1876"/>
      <c r="AB12" s="1876"/>
      <c r="AC12" s="1876"/>
      <c r="AD12" s="436" t="s">
        <v>17</v>
      </c>
      <c r="AE12" s="2282"/>
      <c r="AF12" s="2283"/>
      <c r="AG12" s="2283"/>
      <c r="AH12" s="87" t="s">
        <v>17</v>
      </c>
      <c r="AI12" s="87" t="s">
        <v>120</v>
      </c>
      <c r="AJ12" s="233"/>
      <c r="AK12" s="87" t="s">
        <v>97</v>
      </c>
      <c r="AL12" s="87" t="s">
        <v>120</v>
      </c>
      <c r="AM12" s="233"/>
      <c r="AN12" s="87" t="s">
        <v>42</v>
      </c>
      <c r="AO12" s="87" t="s">
        <v>119</v>
      </c>
      <c r="AP12" s="1876">
        <f t="shared" si="1"/>
        <v>0</v>
      </c>
      <c r="AQ12" s="1876"/>
      <c r="AR12" s="1876"/>
      <c r="AS12" s="1876"/>
      <c r="AT12" s="88" t="s">
        <v>17</v>
      </c>
    </row>
    <row r="13" spans="1:46" ht="26.1" customHeight="1">
      <c r="A13" s="426">
        <v>2</v>
      </c>
      <c r="B13" s="639"/>
      <c r="C13" s="2277"/>
      <c r="D13" s="2394"/>
      <c r="E13" s="2394"/>
      <c r="F13" s="2394"/>
      <c r="G13" s="2394"/>
      <c r="H13" s="2279"/>
      <c r="I13" s="2280"/>
      <c r="J13" s="2280"/>
      <c r="K13" s="2279"/>
      <c r="L13" s="2280"/>
      <c r="M13" s="2280"/>
      <c r="N13" s="2281"/>
      <c r="O13" s="2282"/>
      <c r="P13" s="2283"/>
      <c r="Q13" s="2283"/>
      <c r="R13" s="87" t="s">
        <v>17</v>
      </c>
      <c r="S13" s="87" t="s">
        <v>120</v>
      </c>
      <c r="T13" s="233"/>
      <c r="U13" s="87" t="s">
        <v>97</v>
      </c>
      <c r="V13" s="87" t="s">
        <v>120</v>
      </c>
      <c r="W13" s="233"/>
      <c r="X13" s="87" t="s">
        <v>42</v>
      </c>
      <c r="Y13" s="87" t="s">
        <v>119</v>
      </c>
      <c r="Z13" s="1876">
        <f t="shared" ref="Z13:Z21" si="2">O13*T13*W13</f>
        <v>0</v>
      </c>
      <c r="AA13" s="1876"/>
      <c r="AB13" s="1876"/>
      <c r="AC13" s="1876"/>
      <c r="AD13" s="436" t="s">
        <v>17</v>
      </c>
      <c r="AE13" s="2282"/>
      <c r="AF13" s="2283"/>
      <c r="AG13" s="2283"/>
      <c r="AH13" s="87" t="s">
        <v>17</v>
      </c>
      <c r="AI13" s="87" t="s">
        <v>120</v>
      </c>
      <c r="AJ13" s="233"/>
      <c r="AK13" s="87" t="s">
        <v>97</v>
      </c>
      <c r="AL13" s="87" t="s">
        <v>120</v>
      </c>
      <c r="AM13" s="233"/>
      <c r="AN13" s="87" t="s">
        <v>42</v>
      </c>
      <c r="AO13" s="87" t="s">
        <v>119</v>
      </c>
      <c r="AP13" s="1876">
        <f t="shared" si="1"/>
        <v>0</v>
      </c>
      <c r="AQ13" s="1876"/>
      <c r="AR13" s="1876"/>
      <c r="AS13" s="1876"/>
      <c r="AT13" s="88" t="s">
        <v>17</v>
      </c>
    </row>
    <row r="14" spans="1:46" ht="26.1" customHeight="1">
      <c r="A14" s="426">
        <v>3</v>
      </c>
      <c r="B14" s="639"/>
      <c r="C14" s="2277"/>
      <c r="D14" s="2394"/>
      <c r="E14" s="2394"/>
      <c r="F14" s="2394"/>
      <c r="G14" s="2394"/>
      <c r="H14" s="2279"/>
      <c r="I14" s="2280"/>
      <c r="J14" s="2280"/>
      <c r="K14" s="2279"/>
      <c r="L14" s="2280"/>
      <c r="M14" s="2280"/>
      <c r="N14" s="2281"/>
      <c r="O14" s="2282"/>
      <c r="P14" s="2283"/>
      <c r="Q14" s="2283"/>
      <c r="R14" s="87" t="s">
        <v>17</v>
      </c>
      <c r="S14" s="87" t="s">
        <v>120</v>
      </c>
      <c r="T14" s="233"/>
      <c r="U14" s="87" t="s">
        <v>97</v>
      </c>
      <c r="V14" s="87" t="s">
        <v>120</v>
      </c>
      <c r="W14" s="233"/>
      <c r="X14" s="87" t="s">
        <v>42</v>
      </c>
      <c r="Y14" s="87" t="s">
        <v>119</v>
      </c>
      <c r="Z14" s="1876">
        <f t="shared" si="2"/>
        <v>0</v>
      </c>
      <c r="AA14" s="1876"/>
      <c r="AB14" s="1876"/>
      <c r="AC14" s="1876"/>
      <c r="AD14" s="436" t="s">
        <v>17</v>
      </c>
      <c r="AE14" s="2282"/>
      <c r="AF14" s="2283"/>
      <c r="AG14" s="2283"/>
      <c r="AH14" s="87" t="s">
        <v>17</v>
      </c>
      <c r="AI14" s="87" t="s">
        <v>120</v>
      </c>
      <c r="AJ14" s="233"/>
      <c r="AK14" s="87" t="s">
        <v>97</v>
      </c>
      <c r="AL14" s="87" t="s">
        <v>120</v>
      </c>
      <c r="AM14" s="233"/>
      <c r="AN14" s="87" t="s">
        <v>42</v>
      </c>
      <c r="AO14" s="87" t="s">
        <v>119</v>
      </c>
      <c r="AP14" s="1876">
        <f t="shared" si="1"/>
        <v>0</v>
      </c>
      <c r="AQ14" s="1876"/>
      <c r="AR14" s="1876"/>
      <c r="AS14" s="1876"/>
      <c r="AT14" s="88" t="s">
        <v>17</v>
      </c>
    </row>
    <row r="15" spans="1:46" ht="26.1" customHeight="1">
      <c r="A15" s="426">
        <v>4</v>
      </c>
      <c r="B15" s="639"/>
      <c r="C15" s="2277"/>
      <c r="D15" s="2394"/>
      <c r="E15" s="2394"/>
      <c r="F15" s="2394"/>
      <c r="G15" s="2394"/>
      <c r="H15" s="2279"/>
      <c r="I15" s="2280"/>
      <c r="J15" s="2280"/>
      <c r="K15" s="2279"/>
      <c r="L15" s="2280"/>
      <c r="M15" s="2280"/>
      <c r="N15" s="2281"/>
      <c r="O15" s="2282"/>
      <c r="P15" s="2283"/>
      <c r="Q15" s="2283"/>
      <c r="R15" s="87" t="s">
        <v>17</v>
      </c>
      <c r="S15" s="87" t="s">
        <v>120</v>
      </c>
      <c r="T15" s="233"/>
      <c r="U15" s="87" t="s">
        <v>97</v>
      </c>
      <c r="V15" s="87" t="s">
        <v>120</v>
      </c>
      <c r="W15" s="233"/>
      <c r="X15" s="87" t="s">
        <v>42</v>
      </c>
      <c r="Y15" s="87" t="s">
        <v>119</v>
      </c>
      <c r="Z15" s="1876">
        <f t="shared" si="2"/>
        <v>0</v>
      </c>
      <c r="AA15" s="1876"/>
      <c r="AB15" s="1876"/>
      <c r="AC15" s="1876"/>
      <c r="AD15" s="436" t="s">
        <v>17</v>
      </c>
      <c r="AE15" s="2282"/>
      <c r="AF15" s="2283"/>
      <c r="AG15" s="2283"/>
      <c r="AH15" s="87" t="s">
        <v>17</v>
      </c>
      <c r="AI15" s="87" t="s">
        <v>120</v>
      </c>
      <c r="AJ15" s="233"/>
      <c r="AK15" s="87" t="s">
        <v>97</v>
      </c>
      <c r="AL15" s="87" t="s">
        <v>120</v>
      </c>
      <c r="AM15" s="233"/>
      <c r="AN15" s="87" t="s">
        <v>42</v>
      </c>
      <c r="AO15" s="87" t="s">
        <v>119</v>
      </c>
      <c r="AP15" s="1876">
        <f t="shared" si="1"/>
        <v>0</v>
      </c>
      <c r="AQ15" s="1876"/>
      <c r="AR15" s="1876"/>
      <c r="AS15" s="1876"/>
      <c r="AT15" s="88" t="s">
        <v>17</v>
      </c>
    </row>
    <row r="16" spans="1:46" ht="26.1" customHeight="1">
      <c r="A16" s="427">
        <v>5</v>
      </c>
      <c r="B16" s="640"/>
      <c r="C16" s="2277"/>
      <c r="D16" s="2394"/>
      <c r="E16" s="2394"/>
      <c r="F16" s="2394"/>
      <c r="G16" s="2394"/>
      <c r="H16" s="2279"/>
      <c r="I16" s="2280"/>
      <c r="J16" s="2280"/>
      <c r="K16" s="2279"/>
      <c r="L16" s="2280"/>
      <c r="M16" s="2280"/>
      <c r="N16" s="2281"/>
      <c r="O16" s="2282"/>
      <c r="P16" s="2283"/>
      <c r="Q16" s="2283"/>
      <c r="R16" s="87" t="s">
        <v>17</v>
      </c>
      <c r="S16" s="87" t="s">
        <v>120</v>
      </c>
      <c r="T16" s="233"/>
      <c r="U16" s="87" t="s">
        <v>97</v>
      </c>
      <c r="V16" s="87" t="s">
        <v>120</v>
      </c>
      <c r="W16" s="233"/>
      <c r="X16" s="87" t="s">
        <v>42</v>
      </c>
      <c r="Y16" s="87" t="s">
        <v>119</v>
      </c>
      <c r="Z16" s="1876">
        <f>O16*T16*W16</f>
        <v>0</v>
      </c>
      <c r="AA16" s="1876"/>
      <c r="AB16" s="1876"/>
      <c r="AC16" s="1876"/>
      <c r="AD16" s="436" t="s">
        <v>17</v>
      </c>
      <c r="AE16" s="2282"/>
      <c r="AF16" s="2283"/>
      <c r="AG16" s="2283"/>
      <c r="AH16" s="87" t="s">
        <v>17</v>
      </c>
      <c r="AI16" s="87" t="s">
        <v>120</v>
      </c>
      <c r="AJ16" s="233"/>
      <c r="AK16" s="87" t="s">
        <v>97</v>
      </c>
      <c r="AL16" s="87" t="s">
        <v>120</v>
      </c>
      <c r="AM16" s="233"/>
      <c r="AN16" s="87" t="s">
        <v>42</v>
      </c>
      <c r="AO16" s="87" t="s">
        <v>119</v>
      </c>
      <c r="AP16" s="1876">
        <f t="shared" si="1"/>
        <v>0</v>
      </c>
      <c r="AQ16" s="1876"/>
      <c r="AR16" s="1876"/>
      <c r="AS16" s="1876"/>
      <c r="AT16" s="88" t="s">
        <v>17</v>
      </c>
    </row>
    <row r="17" spans="1:46" ht="26.1" customHeight="1">
      <c r="A17" s="427">
        <v>6</v>
      </c>
      <c r="B17" s="640"/>
      <c r="C17" s="2277"/>
      <c r="D17" s="2394"/>
      <c r="E17" s="2394"/>
      <c r="F17" s="2394"/>
      <c r="G17" s="2394"/>
      <c r="H17" s="2279"/>
      <c r="I17" s="2280"/>
      <c r="J17" s="2280"/>
      <c r="K17" s="2279"/>
      <c r="L17" s="2280"/>
      <c r="M17" s="2280"/>
      <c r="N17" s="2281"/>
      <c r="O17" s="2282"/>
      <c r="P17" s="2283"/>
      <c r="Q17" s="2283"/>
      <c r="R17" s="87" t="s">
        <v>17</v>
      </c>
      <c r="S17" s="87" t="s">
        <v>120</v>
      </c>
      <c r="T17" s="233"/>
      <c r="U17" s="87" t="s">
        <v>97</v>
      </c>
      <c r="V17" s="87" t="s">
        <v>120</v>
      </c>
      <c r="W17" s="233"/>
      <c r="X17" s="87" t="s">
        <v>42</v>
      </c>
      <c r="Y17" s="87" t="s">
        <v>119</v>
      </c>
      <c r="Z17" s="1876">
        <f t="shared" si="2"/>
        <v>0</v>
      </c>
      <c r="AA17" s="1876"/>
      <c r="AB17" s="1876"/>
      <c r="AC17" s="1876"/>
      <c r="AD17" s="436" t="s">
        <v>17</v>
      </c>
      <c r="AE17" s="2282"/>
      <c r="AF17" s="2283"/>
      <c r="AG17" s="2283"/>
      <c r="AH17" s="87" t="s">
        <v>17</v>
      </c>
      <c r="AI17" s="87" t="s">
        <v>120</v>
      </c>
      <c r="AJ17" s="233"/>
      <c r="AK17" s="87" t="s">
        <v>97</v>
      </c>
      <c r="AL17" s="87" t="s">
        <v>120</v>
      </c>
      <c r="AM17" s="233"/>
      <c r="AN17" s="87" t="s">
        <v>42</v>
      </c>
      <c r="AO17" s="87" t="s">
        <v>119</v>
      </c>
      <c r="AP17" s="1876">
        <f t="shared" si="1"/>
        <v>0</v>
      </c>
      <c r="AQ17" s="1876"/>
      <c r="AR17" s="1876"/>
      <c r="AS17" s="1876"/>
      <c r="AT17" s="88" t="s">
        <v>17</v>
      </c>
    </row>
    <row r="18" spans="1:46" ht="26.1" customHeight="1">
      <c r="A18" s="427">
        <v>7</v>
      </c>
      <c r="B18" s="640"/>
      <c r="C18" s="2277"/>
      <c r="D18" s="2394"/>
      <c r="E18" s="2394"/>
      <c r="F18" s="2394"/>
      <c r="G18" s="2394"/>
      <c r="H18" s="2279"/>
      <c r="I18" s="2280"/>
      <c r="J18" s="2280"/>
      <c r="K18" s="2279"/>
      <c r="L18" s="2280"/>
      <c r="M18" s="2280"/>
      <c r="N18" s="2281"/>
      <c r="O18" s="2282"/>
      <c r="P18" s="2283"/>
      <c r="Q18" s="2283"/>
      <c r="R18" s="87" t="s">
        <v>17</v>
      </c>
      <c r="S18" s="87" t="s">
        <v>120</v>
      </c>
      <c r="T18" s="233"/>
      <c r="U18" s="87" t="s">
        <v>97</v>
      </c>
      <c r="V18" s="87" t="s">
        <v>120</v>
      </c>
      <c r="W18" s="233"/>
      <c r="X18" s="87" t="s">
        <v>42</v>
      </c>
      <c r="Y18" s="87" t="s">
        <v>119</v>
      </c>
      <c r="Z18" s="1876">
        <f t="shared" si="2"/>
        <v>0</v>
      </c>
      <c r="AA18" s="1876"/>
      <c r="AB18" s="1876"/>
      <c r="AC18" s="1876"/>
      <c r="AD18" s="436" t="s">
        <v>17</v>
      </c>
      <c r="AE18" s="2282"/>
      <c r="AF18" s="2283"/>
      <c r="AG18" s="2283"/>
      <c r="AH18" s="87" t="s">
        <v>17</v>
      </c>
      <c r="AI18" s="87" t="s">
        <v>120</v>
      </c>
      <c r="AJ18" s="233"/>
      <c r="AK18" s="87" t="s">
        <v>97</v>
      </c>
      <c r="AL18" s="87" t="s">
        <v>120</v>
      </c>
      <c r="AM18" s="233"/>
      <c r="AN18" s="87" t="s">
        <v>42</v>
      </c>
      <c r="AO18" s="87" t="s">
        <v>119</v>
      </c>
      <c r="AP18" s="1876">
        <f t="shared" si="1"/>
        <v>0</v>
      </c>
      <c r="AQ18" s="1876"/>
      <c r="AR18" s="1876"/>
      <c r="AS18" s="1876"/>
      <c r="AT18" s="88" t="s">
        <v>17</v>
      </c>
    </row>
    <row r="19" spans="1:46" ht="26.1" customHeight="1">
      <c r="A19" s="427">
        <v>8</v>
      </c>
      <c r="B19" s="640"/>
      <c r="C19" s="2277"/>
      <c r="D19" s="2394"/>
      <c r="E19" s="2394"/>
      <c r="F19" s="2394"/>
      <c r="G19" s="2394"/>
      <c r="H19" s="2279"/>
      <c r="I19" s="2280"/>
      <c r="J19" s="2280"/>
      <c r="K19" s="2279"/>
      <c r="L19" s="2280"/>
      <c r="M19" s="2280"/>
      <c r="N19" s="2281"/>
      <c r="O19" s="2282"/>
      <c r="P19" s="2283"/>
      <c r="Q19" s="2283"/>
      <c r="R19" s="87" t="s">
        <v>17</v>
      </c>
      <c r="S19" s="87" t="s">
        <v>120</v>
      </c>
      <c r="T19" s="233"/>
      <c r="U19" s="87" t="s">
        <v>97</v>
      </c>
      <c r="V19" s="87" t="s">
        <v>120</v>
      </c>
      <c r="W19" s="233"/>
      <c r="X19" s="87" t="s">
        <v>42</v>
      </c>
      <c r="Y19" s="87" t="s">
        <v>119</v>
      </c>
      <c r="Z19" s="1876">
        <f t="shared" si="2"/>
        <v>0</v>
      </c>
      <c r="AA19" s="1876"/>
      <c r="AB19" s="1876"/>
      <c r="AC19" s="1876"/>
      <c r="AD19" s="436" t="s">
        <v>17</v>
      </c>
      <c r="AE19" s="2282"/>
      <c r="AF19" s="2283"/>
      <c r="AG19" s="2283"/>
      <c r="AH19" s="87" t="s">
        <v>17</v>
      </c>
      <c r="AI19" s="87" t="s">
        <v>120</v>
      </c>
      <c r="AJ19" s="233"/>
      <c r="AK19" s="87" t="s">
        <v>97</v>
      </c>
      <c r="AL19" s="87" t="s">
        <v>120</v>
      </c>
      <c r="AM19" s="233"/>
      <c r="AN19" s="87" t="s">
        <v>42</v>
      </c>
      <c r="AO19" s="87" t="s">
        <v>119</v>
      </c>
      <c r="AP19" s="1876">
        <f t="shared" si="1"/>
        <v>0</v>
      </c>
      <c r="AQ19" s="1876"/>
      <c r="AR19" s="1876"/>
      <c r="AS19" s="1876"/>
      <c r="AT19" s="88" t="s">
        <v>17</v>
      </c>
    </row>
    <row r="20" spans="1:46" ht="26.1" customHeight="1">
      <c r="A20" s="427">
        <v>9</v>
      </c>
      <c r="B20" s="640"/>
      <c r="C20" s="2277"/>
      <c r="D20" s="2394"/>
      <c r="E20" s="2394"/>
      <c r="F20" s="2394"/>
      <c r="G20" s="2394"/>
      <c r="H20" s="2279"/>
      <c r="I20" s="2280"/>
      <c r="J20" s="2280"/>
      <c r="K20" s="2279"/>
      <c r="L20" s="2280"/>
      <c r="M20" s="2280"/>
      <c r="N20" s="2281"/>
      <c r="O20" s="2282"/>
      <c r="P20" s="2283"/>
      <c r="Q20" s="2283"/>
      <c r="R20" s="87" t="s">
        <v>17</v>
      </c>
      <c r="S20" s="87" t="s">
        <v>120</v>
      </c>
      <c r="T20" s="233"/>
      <c r="U20" s="87" t="s">
        <v>97</v>
      </c>
      <c r="V20" s="87" t="s">
        <v>120</v>
      </c>
      <c r="W20" s="233"/>
      <c r="X20" s="87" t="s">
        <v>42</v>
      </c>
      <c r="Y20" s="87" t="s">
        <v>119</v>
      </c>
      <c r="Z20" s="1876">
        <f t="shared" si="2"/>
        <v>0</v>
      </c>
      <c r="AA20" s="1876"/>
      <c r="AB20" s="1876"/>
      <c r="AC20" s="1876"/>
      <c r="AD20" s="436" t="s">
        <v>17</v>
      </c>
      <c r="AE20" s="2282"/>
      <c r="AF20" s="2283"/>
      <c r="AG20" s="2283"/>
      <c r="AH20" s="87" t="s">
        <v>17</v>
      </c>
      <c r="AI20" s="87" t="s">
        <v>120</v>
      </c>
      <c r="AJ20" s="233"/>
      <c r="AK20" s="87" t="s">
        <v>97</v>
      </c>
      <c r="AL20" s="87" t="s">
        <v>120</v>
      </c>
      <c r="AM20" s="233"/>
      <c r="AN20" s="87" t="s">
        <v>42</v>
      </c>
      <c r="AO20" s="87" t="s">
        <v>119</v>
      </c>
      <c r="AP20" s="1876">
        <f t="shared" si="1"/>
        <v>0</v>
      </c>
      <c r="AQ20" s="1876"/>
      <c r="AR20" s="1876"/>
      <c r="AS20" s="1876"/>
      <c r="AT20" s="88" t="s">
        <v>17</v>
      </c>
    </row>
    <row r="21" spans="1:46" ht="26.1" customHeight="1" thickBot="1">
      <c r="A21" s="427">
        <v>10</v>
      </c>
      <c r="B21" s="640"/>
      <c r="C21" s="2277"/>
      <c r="D21" s="2394"/>
      <c r="E21" s="2394"/>
      <c r="F21" s="2394"/>
      <c r="G21" s="2394"/>
      <c r="H21" s="2279"/>
      <c r="I21" s="2280"/>
      <c r="J21" s="2280"/>
      <c r="K21" s="2279"/>
      <c r="L21" s="2280"/>
      <c r="M21" s="2280"/>
      <c r="N21" s="2281"/>
      <c r="O21" s="2282"/>
      <c r="P21" s="2283"/>
      <c r="Q21" s="2283"/>
      <c r="R21" s="87" t="s">
        <v>17</v>
      </c>
      <c r="S21" s="87" t="s">
        <v>120</v>
      </c>
      <c r="T21" s="233"/>
      <c r="U21" s="87" t="s">
        <v>97</v>
      </c>
      <c r="V21" s="87" t="s">
        <v>120</v>
      </c>
      <c r="W21" s="233"/>
      <c r="X21" s="87" t="s">
        <v>42</v>
      </c>
      <c r="Y21" s="87" t="s">
        <v>119</v>
      </c>
      <c r="Z21" s="2284">
        <f t="shared" si="2"/>
        <v>0</v>
      </c>
      <c r="AA21" s="2284"/>
      <c r="AB21" s="2284"/>
      <c r="AC21" s="2284"/>
      <c r="AD21" s="436" t="s">
        <v>17</v>
      </c>
      <c r="AE21" s="2282"/>
      <c r="AF21" s="2283"/>
      <c r="AG21" s="2283"/>
      <c r="AH21" s="87" t="s">
        <v>17</v>
      </c>
      <c r="AI21" s="87" t="s">
        <v>120</v>
      </c>
      <c r="AJ21" s="233"/>
      <c r="AK21" s="87" t="s">
        <v>97</v>
      </c>
      <c r="AL21" s="87" t="s">
        <v>120</v>
      </c>
      <c r="AM21" s="233"/>
      <c r="AN21" s="87" t="s">
        <v>42</v>
      </c>
      <c r="AO21" s="87" t="s">
        <v>119</v>
      </c>
      <c r="AP21" s="2284">
        <f t="shared" si="1"/>
        <v>0</v>
      </c>
      <c r="AQ21" s="2284"/>
      <c r="AR21" s="2284"/>
      <c r="AS21" s="2284"/>
      <c r="AT21" s="88" t="s">
        <v>17</v>
      </c>
    </row>
    <row r="22" spans="1:46" s="89" customFormat="1" ht="26.1" customHeight="1" thickBot="1">
      <c r="A22" s="2397" t="s">
        <v>359</v>
      </c>
      <c r="B22" s="2398"/>
      <c r="C22" s="2398"/>
      <c r="D22" s="2398"/>
      <c r="E22" s="2398"/>
      <c r="F22" s="2398"/>
      <c r="G22" s="2398"/>
      <c r="H22" s="2398"/>
      <c r="I22" s="2398"/>
      <c r="J22" s="2398"/>
      <c r="K22" s="2398"/>
      <c r="L22" s="2398"/>
      <c r="M22" s="2398"/>
      <c r="N22" s="2398"/>
      <c r="O22" s="2399">
        <f>SUM(Z12:AC21)</f>
        <v>0</v>
      </c>
      <c r="P22" s="2400"/>
      <c r="Q22" s="2400"/>
      <c r="R22" s="2400"/>
      <c r="S22" s="2400"/>
      <c r="T22" s="2400"/>
      <c r="U22" s="2400"/>
      <c r="V22" s="2400"/>
      <c r="W22" s="2400"/>
      <c r="X22" s="2400"/>
      <c r="Y22" s="2400"/>
      <c r="Z22" s="2400"/>
      <c r="AA22" s="2400"/>
      <c r="AB22" s="2400"/>
      <c r="AC22" s="2400"/>
      <c r="AD22" s="437" t="s">
        <v>17</v>
      </c>
      <c r="AE22" s="2399">
        <f>SUM(AP12:AS21)</f>
        <v>0</v>
      </c>
      <c r="AF22" s="2400"/>
      <c r="AG22" s="2400"/>
      <c r="AH22" s="2400"/>
      <c r="AI22" s="2400"/>
      <c r="AJ22" s="2400"/>
      <c r="AK22" s="2400"/>
      <c r="AL22" s="2400"/>
      <c r="AM22" s="2400"/>
      <c r="AN22" s="2400"/>
      <c r="AO22" s="2400"/>
      <c r="AP22" s="2400"/>
      <c r="AQ22" s="2400"/>
      <c r="AR22" s="2400"/>
      <c r="AS22" s="2400"/>
      <c r="AT22" s="428" t="s">
        <v>17</v>
      </c>
    </row>
    <row r="23" spans="1:46" s="89" customFormat="1" ht="26.1" customHeight="1">
      <c r="A23" s="2256" t="s">
        <v>387</v>
      </c>
      <c r="B23" s="2257"/>
      <c r="C23" s="2257"/>
      <c r="D23" s="2257"/>
      <c r="E23" s="2257"/>
      <c r="F23" s="2257"/>
      <c r="G23" s="2257"/>
      <c r="H23" s="2257"/>
      <c r="I23" s="2257"/>
      <c r="J23" s="2257"/>
      <c r="K23" s="2257"/>
      <c r="L23" s="2257"/>
      <c r="M23" s="2257"/>
      <c r="N23" s="2258"/>
      <c r="O23" s="2252"/>
      <c r="P23" s="2253"/>
      <c r="Q23" s="2253"/>
      <c r="R23" s="2253"/>
      <c r="S23" s="2253"/>
      <c r="T23" s="2253"/>
      <c r="U23" s="2253"/>
      <c r="V23" s="2253"/>
      <c r="W23" s="2253"/>
      <c r="X23" s="2253"/>
      <c r="Y23" s="2253"/>
      <c r="Z23" s="2253"/>
      <c r="AA23" s="2253"/>
      <c r="AB23" s="2253"/>
      <c r="AC23" s="2253"/>
      <c r="AD23" s="438" t="s">
        <v>17</v>
      </c>
      <c r="AE23" s="240"/>
      <c r="AF23" s="240"/>
      <c r="AG23" s="240"/>
      <c r="AH23" s="240"/>
      <c r="AI23" s="240"/>
      <c r="AJ23" s="240"/>
      <c r="AK23" s="240"/>
      <c r="AL23" s="240"/>
      <c r="AM23" s="240"/>
      <c r="AN23" s="240"/>
      <c r="AO23" s="240"/>
      <c r="AP23" s="240"/>
      <c r="AQ23" s="240"/>
      <c r="AR23" s="240"/>
      <c r="AS23" s="240"/>
      <c r="AT23" s="241"/>
    </row>
    <row r="24" spans="1:46" s="89" customFormat="1" ht="26.1" customHeight="1" thickBot="1">
      <c r="A24" s="2259" t="s">
        <v>354</v>
      </c>
      <c r="B24" s="1939"/>
      <c r="C24" s="1939"/>
      <c r="D24" s="1939"/>
      <c r="E24" s="1939"/>
      <c r="F24" s="1939"/>
      <c r="G24" s="1939"/>
      <c r="H24" s="1939"/>
      <c r="I24" s="1939"/>
      <c r="J24" s="1939"/>
      <c r="K24" s="1939"/>
      <c r="L24" s="1939"/>
      <c r="M24" s="1939"/>
      <c r="N24" s="2260"/>
      <c r="O24" s="2254">
        <f>O22+O23</f>
        <v>0</v>
      </c>
      <c r="P24" s="2255"/>
      <c r="Q24" s="2255"/>
      <c r="R24" s="2255"/>
      <c r="S24" s="2255"/>
      <c r="T24" s="2255"/>
      <c r="U24" s="2255"/>
      <c r="V24" s="2255"/>
      <c r="W24" s="2255"/>
      <c r="X24" s="2255"/>
      <c r="Y24" s="2255"/>
      <c r="Z24" s="2255"/>
      <c r="AA24" s="2255"/>
      <c r="AB24" s="2255"/>
      <c r="AC24" s="2255"/>
      <c r="AD24" s="439" t="s">
        <v>17</v>
      </c>
      <c r="AE24" s="242"/>
      <c r="AF24" s="242"/>
      <c r="AG24" s="242"/>
      <c r="AH24" s="242"/>
      <c r="AI24" s="242"/>
      <c r="AJ24" s="242"/>
      <c r="AK24" s="242"/>
      <c r="AL24" s="242"/>
      <c r="AM24" s="242"/>
      <c r="AN24" s="242"/>
      <c r="AO24" s="242"/>
      <c r="AP24" s="242"/>
      <c r="AQ24" s="242"/>
      <c r="AR24" s="242"/>
      <c r="AS24" s="242"/>
      <c r="AT24" s="243"/>
    </row>
    <row r="25" spans="1:46" ht="30" customHeight="1">
      <c r="A25" s="1" t="s">
        <v>293</v>
      </c>
      <c r="B25" s="1"/>
      <c r="C25" s="91"/>
      <c r="D25" s="91"/>
      <c r="E25" s="91"/>
      <c r="F25" s="91"/>
      <c r="G25" s="91"/>
    </row>
    <row r="26" spans="1:46" ht="34.5" customHeight="1" thickBot="1">
      <c r="A26" s="2306" t="s">
        <v>250</v>
      </c>
      <c r="B26" s="2306"/>
      <c r="C26" s="2306"/>
      <c r="D26" s="2307"/>
      <c r="E26" s="2307"/>
      <c r="F26" s="2307"/>
      <c r="G26" s="2307"/>
      <c r="H26" s="2307"/>
      <c r="I26" s="2307"/>
      <c r="J26" s="2307"/>
      <c r="K26" s="2307"/>
      <c r="L26" s="2307"/>
      <c r="M26" s="2307"/>
      <c r="N26" s="2307"/>
      <c r="O26" s="2307"/>
      <c r="P26" s="2307"/>
      <c r="Q26" s="2307"/>
      <c r="R26" s="2307"/>
      <c r="S26" s="2307"/>
      <c r="T26" s="2307"/>
      <c r="U26" s="2307"/>
      <c r="V26" s="2307"/>
      <c r="W26" s="2307"/>
      <c r="X26" s="2307"/>
      <c r="Y26" s="2307"/>
      <c r="Z26" s="2307"/>
      <c r="AA26" s="2307"/>
      <c r="AB26" s="2307"/>
      <c r="AC26" s="2307"/>
      <c r="AD26" s="2307"/>
      <c r="AE26" s="2308"/>
      <c r="AF26" s="2308"/>
      <c r="AG26" s="2308"/>
      <c r="AH26" s="2308"/>
      <c r="AI26" s="2308"/>
      <c r="AJ26" s="2308"/>
      <c r="AK26" s="2308"/>
      <c r="AL26" s="2308"/>
      <c r="AM26" s="2308"/>
      <c r="AN26" s="2308"/>
      <c r="AO26" s="2308"/>
      <c r="AP26" s="2308"/>
      <c r="AQ26" s="2308"/>
      <c r="AR26" s="2308"/>
      <c r="AS26" s="2308"/>
      <c r="AT26" s="2308"/>
    </row>
    <row r="27" spans="1:46" s="91" customFormat="1" ht="31.5" customHeight="1">
      <c r="A27" s="2250" t="s">
        <v>22</v>
      </c>
      <c r="B27" s="2388" t="s">
        <v>553</v>
      </c>
      <c r="C27" s="1437" t="s">
        <v>78</v>
      </c>
      <c r="D27" s="1432"/>
      <c r="E27" s="1432"/>
      <c r="F27" s="1432"/>
      <c r="G27" s="1433"/>
      <c r="H27" s="1437" t="s">
        <v>3</v>
      </c>
      <c r="I27" s="1432"/>
      <c r="J27" s="1433"/>
      <c r="K27" s="1439" t="s">
        <v>96</v>
      </c>
      <c r="L27" s="1417"/>
      <c r="M27" s="1417"/>
      <c r="N27" s="1418"/>
      <c r="O27" s="1437" t="s">
        <v>237</v>
      </c>
      <c r="P27" s="1432"/>
      <c r="Q27" s="1432"/>
      <c r="R27" s="1432"/>
      <c r="S27" s="1432"/>
      <c r="T27" s="1432"/>
      <c r="U27" s="1432"/>
      <c r="V27" s="1432"/>
      <c r="W27" s="1432"/>
      <c r="X27" s="1432"/>
      <c r="Y27" s="1432"/>
      <c r="Z27" s="1432"/>
      <c r="AA27" s="1432"/>
      <c r="AB27" s="1432"/>
      <c r="AC27" s="1432"/>
      <c r="AD27" s="1432"/>
      <c r="AE27" s="1432"/>
      <c r="AF27" s="1432"/>
      <c r="AG27" s="1432"/>
      <c r="AH27" s="1432"/>
      <c r="AI27" s="1432"/>
      <c r="AJ27" s="1432"/>
      <c r="AK27" s="1432"/>
      <c r="AL27" s="1432"/>
      <c r="AM27" s="1432"/>
      <c r="AN27" s="1432"/>
      <c r="AO27" s="1432"/>
      <c r="AP27" s="1432"/>
      <c r="AQ27" s="1432"/>
      <c r="AR27" s="1432"/>
      <c r="AS27" s="1432"/>
      <c r="AT27" s="1443"/>
    </row>
    <row r="28" spans="1:46" s="91" customFormat="1" ht="31.5" customHeight="1" thickBot="1">
      <c r="A28" s="2251"/>
      <c r="B28" s="2389"/>
      <c r="C28" s="2261"/>
      <c r="D28" s="1455"/>
      <c r="E28" s="1455"/>
      <c r="F28" s="1455"/>
      <c r="G28" s="2262"/>
      <c r="H28" s="2261"/>
      <c r="I28" s="1455"/>
      <c r="J28" s="2262"/>
      <c r="K28" s="2263"/>
      <c r="L28" s="1420"/>
      <c r="M28" s="2390"/>
      <c r="N28" s="2391"/>
      <c r="O28" s="440"/>
      <c r="P28" s="441"/>
      <c r="Q28" s="441"/>
      <c r="R28" s="441"/>
      <c r="S28" s="507"/>
      <c r="T28" s="507"/>
      <c r="U28" s="507"/>
      <c r="V28" s="507"/>
      <c r="W28" s="507"/>
      <c r="X28" s="507"/>
      <c r="Y28" s="507"/>
      <c r="Z28" s="507"/>
      <c r="AA28" s="507"/>
      <c r="AB28" s="507"/>
      <c r="AC28" s="507"/>
      <c r="AD28" s="507"/>
      <c r="AE28" s="2293" t="s">
        <v>386</v>
      </c>
      <c r="AF28" s="2294"/>
      <c r="AG28" s="2294"/>
      <c r="AH28" s="2294"/>
      <c r="AI28" s="2294"/>
      <c r="AJ28" s="2294"/>
      <c r="AK28" s="2294"/>
      <c r="AL28" s="2294"/>
      <c r="AM28" s="2294"/>
      <c r="AN28" s="2294"/>
      <c r="AO28" s="2294"/>
      <c r="AP28" s="2294"/>
      <c r="AQ28" s="2294"/>
      <c r="AR28" s="2294"/>
      <c r="AS28" s="2294"/>
      <c r="AT28" s="2295"/>
    </row>
    <row r="29" spans="1:46" s="91" customFormat="1" ht="26.1" customHeight="1">
      <c r="A29" s="434" t="s">
        <v>102</v>
      </c>
      <c r="B29" s="638"/>
      <c r="C29" s="2392" t="s">
        <v>124</v>
      </c>
      <c r="D29" s="2393"/>
      <c r="E29" s="2393"/>
      <c r="F29" s="2393"/>
      <c r="G29" s="2393"/>
      <c r="H29" s="1438" t="s">
        <v>75</v>
      </c>
      <c r="I29" s="1435"/>
      <c r="J29" s="1435"/>
      <c r="K29" s="1438" t="s">
        <v>77</v>
      </c>
      <c r="L29" s="1435"/>
      <c r="M29" s="2406"/>
      <c r="N29" s="2407"/>
      <c r="O29" s="2296">
        <v>5000</v>
      </c>
      <c r="P29" s="2297"/>
      <c r="Q29" s="2297"/>
      <c r="R29" s="442" t="s">
        <v>17</v>
      </c>
      <c r="S29" s="111" t="s">
        <v>120</v>
      </c>
      <c r="T29" s="234">
        <v>12</v>
      </c>
      <c r="U29" s="111" t="s">
        <v>97</v>
      </c>
      <c r="V29" s="111" t="s">
        <v>120</v>
      </c>
      <c r="W29" s="234">
        <v>2</v>
      </c>
      <c r="X29" s="111" t="s">
        <v>42</v>
      </c>
      <c r="Y29" s="111" t="s">
        <v>119</v>
      </c>
      <c r="Z29" s="2297">
        <v>120000</v>
      </c>
      <c r="AA29" s="2297"/>
      <c r="AB29" s="2297"/>
      <c r="AC29" s="2297"/>
      <c r="AD29" s="435" t="s">
        <v>17</v>
      </c>
      <c r="AE29" s="2300">
        <v>2000</v>
      </c>
      <c r="AF29" s="2301"/>
      <c r="AG29" s="2301"/>
      <c r="AH29" s="153" t="s">
        <v>17</v>
      </c>
      <c r="AI29" s="153" t="s">
        <v>120</v>
      </c>
      <c r="AJ29" s="236">
        <v>12</v>
      </c>
      <c r="AK29" s="153" t="s">
        <v>97</v>
      </c>
      <c r="AL29" s="153" t="s">
        <v>120</v>
      </c>
      <c r="AM29" s="236">
        <v>2</v>
      </c>
      <c r="AN29" s="153" t="s">
        <v>42</v>
      </c>
      <c r="AO29" s="153" t="s">
        <v>119</v>
      </c>
      <c r="AP29" s="2302">
        <f>AE29*AJ29*AM29</f>
        <v>48000</v>
      </c>
      <c r="AQ29" s="2302"/>
      <c r="AR29" s="2302"/>
      <c r="AS29" s="2302"/>
      <c r="AT29" s="136" t="s">
        <v>17</v>
      </c>
    </row>
    <row r="30" spans="1:46" s="91" customFormat="1" ht="26.1" customHeight="1">
      <c r="A30" s="426" t="s">
        <v>101</v>
      </c>
      <c r="B30" s="589"/>
      <c r="C30" s="1912" t="s">
        <v>399</v>
      </c>
      <c r="D30" s="1913"/>
      <c r="E30" s="1913"/>
      <c r="F30" s="1913"/>
      <c r="G30" s="1914"/>
      <c r="H30" s="2274" t="s">
        <v>398</v>
      </c>
      <c r="I30" s="2275"/>
      <c r="J30" s="2276"/>
      <c r="K30" s="2265" t="s">
        <v>77</v>
      </c>
      <c r="L30" s="2266"/>
      <c r="M30" s="2266"/>
      <c r="N30" s="2267"/>
      <c r="O30" s="2268">
        <v>5000</v>
      </c>
      <c r="P30" s="2269"/>
      <c r="Q30" s="2269"/>
      <c r="R30" s="443" t="s">
        <v>17</v>
      </c>
      <c r="S30" s="87" t="s">
        <v>120</v>
      </c>
      <c r="T30" s="235">
        <v>12</v>
      </c>
      <c r="U30" s="87" t="s">
        <v>97</v>
      </c>
      <c r="V30" s="87" t="s">
        <v>120</v>
      </c>
      <c r="W30" s="235">
        <v>1</v>
      </c>
      <c r="X30" s="87" t="s">
        <v>42</v>
      </c>
      <c r="Y30" s="87" t="s">
        <v>119</v>
      </c>
      <c r="Z30" s="2269">
        <v>60000</v>
      </c>
      <c r="AA30" s="2269"/>
      <c r="AB30" s="2269"/>
      <c r="AC30" s="2269"/>
      <c r="AD30" s="436" t="s">
        <v>17</v>
      </c>
      <c r="AE30" s="2268">
        <v>2000</v>
      </c>
      <c r="AF30" s="2269"/>
      <c r="AG30" s="2269"/>
      <c r="AH30" s="87" t="s">
        <v>17</v>
      </c>
      <c r="AI30" s="87" t="s">
        <v>120</v>
      </c>
      <c r="AJ30" s="235">
        <v>12</v>
      </c>
      <c r="AK30" s="87" t="s">
        <v>97</v>
      </c>
      <c r="AL30" s="87" t="s">
        <v>120</v>
      </c>
      <c r="AM30" s="235">
        <v>1</v>
      </c>
      <c r="AN30" s="87" t="s">
        <v>42</v>
      </c>
      <c r="AO30" s="87" t="s">
        <v>119</v>
      </c>
      <c r="AP30" s="2298">
        <f>AE30*AJ30*AM30</f>
        <v>24000</v>
      </c>
      <c r="AQ30" s="2298"/>
      <c r="AR30" s="2298"/>
      <c r="AS30" s="2298"/>
      <c r="AT30" s="88" t="s">
        <v>17</v>
      </c>
    </row>
    <row r="31" spans="1:46" s="91" customFormat="1" ht="26.1" customHeight="1">
      <c r="A31" s="426" t="s">
        <v>104</v>
      </c>
      <c r="B31" s="589"/>
      <c r="C31" s="1912" t="s">
        <v>123</v>
      </c>
      <c r="D31" s="2264"/>
      <c r="E31" s="2264"/>
      <c r="F31" s="2264"/>
      <c r="G31" s="2264"/>
      <c r="H31" s="2265" t="s">
        <v>100</v>
      </c>
      <c r="I31" s="2266"/>
      <c r="J31" s="2266"/>
      <c r="K31" s="2265" t="s">
        <v>99</v>
      </c>
      <c r="L31" s="2266"/>
      <c r="M31" s="2395"/>
      <c r="N31" s="2396"/>
      <c r="O31" s="2268">
        <v>5000</v>
      </c>
      <c r="P31" s="2269"/>
      <c r="Q31" s="2269"/>
      <c r="R31" s="443" t="s">
        <v>17</v>
      </c>
      <c r="S31" s="87" t="s">
        <v>120</v>
      </c>
      <c r="T31" s="235">
        <v>12</v>
      </c>
      <c r="U31" s="87" t="s">
        <v>97</v>
      </c>
      <c r="V31" s="87" t="s">
        <v>120</v>
      </c>
      <c r="W31" s="235">
        <v>1</v>
      </c>
      <c r="X31" s="87" t="s">
        <v>42</v>
      </c>
      <c r="Y31" s="87" t="s">
        <v>119</v>
      </c>
      <c r="Z31" s="2269">
        <v>60000</v>
      </c>
      <c r="AA31" s="2269"/>
      <c r="AB31" s="2269"/>
      <c r="AC31" s="2269"/>
      <c r="AD31" s="436" t="s">
        <v>17</v>
      </c>
      <c r="AE31" s="2268">
        <v>2000</v>
      </c>
      <c r="AF31" s="2269"/>
      <c r="AG31" s="2269"/>
      <c r="AH31" s="87" t="s">
        <v>17</v>
      </c>
      <c r="AI31" s="87" t="s">
        <v>120</v>
      </c>
      <c r="AJ31" s="235">
        <v>12</v>
      </c>
      <c r="AK31" s="87" t="s">
        <v>97</v>
      </c>
      <c r="AL31" s="87" t="s">
        <v>120</v>
      </c>
      <c r="AM31" s="235">
        <v>1</v>
      </c>
      <c r="AN31" s="87" t="s">
        <v>42</v>
      </c>
      <c r="AO31" s="87" t="s">
        <v>119</v>
      </c>
      <c r="AP31" s="2298">
        <f>AE31*AJ31*AM31</f>
        <v>24000</v>
      </c>
      <c r="AQ31" s="2298"/>
      <c r="AR31" s="2298"/>
      <c r="AS31" s="2298"/>
      <c r="AT31" s="88" t="s">
        <v>17</v>
      </c>
    </row>
    <row r="32" spans="1:46" s="91" customFormat="1" ht="26.1" customHeight="1">
      <c r="A32" s="426" t="s">
        <v>403</v>
      </c>
      <c r="B32" s="589"/>
      <c r="C32" s="1912" t="s">
        <v>122</v>
      </c>
      <c r="D32" s="2264"/>
      <c r="E32" s="2264"/>
      <c r="F32" s="2264"/>
      <c r="G32" s="2264"/>
      <c r="H32" s="1438" t="s">
        <v>98</v>
      </c>
      <c r="I32" s="1435"/>
      <c r="J32" s="1435"/>
      <c r="K32" s="2265" t="s">
        <v>77</v>
      </c>
      <c r="L32" s="2266"/>
      <c r="M32" s="2395"/>
      <c r="N32" s="2396"/>
      <c r="O32" s="2268">
        <v>5000</v>
      </c>
      <c r="P32" s="2269"/>
      <c r="Q32" s="2269"/>
      <c r="R32" s="443" t="s">
        <v>17</v>
      </c>
      <c r="S32" s="87" t="s">
        <v>120</v>
      </c>
      <c r="T32" s="235">
        <v>12</v>
      </c>
      <c r="U32" s="87" t="s">
        <v>97</v>
      </c>
      <c r="V32" s="87" t="s">
        <v>120</v>
      </c>
      <c r="W32" s="235">
        <v>1</v>
      </c>
      <c r="X32" s="87" t="s">
        <v>42</v>
      </c>
      <c r="Y32" s="87" t="s">
        <v>119</v>
      </c>
      <c r="Z32" s="2269">
        <v>60000</v>
      </c>
      <c r="AA32" s="2269"/>
      <c r="AB32" s="2269"/>
      <c r="AC32" s="2269"/>
      <c r="AD32" s="436" t="s">
        <v>17</v>
      </c>
      <c r="AE32" s="2268">
        <v>1000</v>
      </c>
      <c r="AF32" s="2269"/>
      <c r="AG32" s="2269"/>
      <c r="AH32" s="87" t="s">
        <v>17</v>
      </c>
      <c r="AI32" s="87" t="s">
        <v>120</v>
      </c>
      <c r="AJ32" s="235">
        <v>12</v>
      </c>
      <c r="AK32" s="87" t="s">
        <v>97</v>
      </c>
      <c r="AL32" s="87" t="s">
        <v>120</v>
      </c>
      <c r="AM32" s="235">
        <v>1</v>
      </c>
      <c r="AN32" s="87" t="s">
        <v>42</v>
      </c>
      <c r="AO32" s="87" t="s">
        <v>119</v>
      </c>
      <c r="AP32" s="2298">
        <f>AE32*AJ32*AM32</f>
        <v>12000</v>
      </c>
      <c r="AQ32" s="2298"/>
      <c r="AR32" s="2298"/>
      <c r="AS32" s="2298"/>
      <c r="AT32" s="88" t="s">
        <v>17</v>
      </c>
    </row>
    <row r="33" spans="1:46" s="91" customFormat="1" ht="26.1" customHeight="1">
      <c r="A33" s="426">
        <v>1</v>
      </c>
      <c r="B33" s="639"/>
      <c r="C33" s="2277"/>
      <c r="D33" s="2278"/>
      <c r="E33" s="2278"/>
      <c r="F33" s="2278"/>
      <c r="G33" s="2278"/>
      <c r="H33" s="2291"/>
      <c r="I33" s="2292"/>
      <c r="J33" s="2292"/>
      <c r="K33" s="2279"/>
      <c r="L33" s="2280"/>
      <c r="M33" s="2280"/>
      <c r="N33" s="2281"/>
      <c r="O33" s="2401"/>
      <c r="P33" s="2402"/>
      <c r="Q33" s="2402"/>
      <c r="R33" s="87" t="s">
        <v>17</v>
      </c>
      <c r="S33" s="87" t="s">
        <v>120</v>
      </c>
      <c r="T33" s="233"/>
      <c r="U33" s="87" t="s">
        <v>97</v>
      </c>
      <c r="V33" s="87" t="s">
        <v>120</v>
      </c>
      <c r="W33" s="233"/>
      <c r="X33" s="87" t="s">
        <v>42</v>
      </c>
      <c r="Y33" s="87" t="s">
        <v>119</v>
      </c>
      <c r="Z33" s="2403">
        <f>O33*T33*W33</f>
        <v>0</v>
      </c>
      <c r="AA33" s="2403"/>
      <c r="AB33" s="2403"/>
      <c r="AC33" s="2403"/>
      <c r="AD33" s="436" t="s">
        <v>17</v>
      </c>
      <c r="AE33" s="2282"/>
      <c r="AF33" s="2283"/>
      <c r="AG33" s="2283"/>
      <c r="AH33" s="87" t="s">
        <v>17</v>
      </c>
      <c r="AI33" s="87" t="s">
        <v>120</v>
      </c>
      <c r="AJ33" s="233"/>
      <c r="AK33" s="87" t="s">
        <v>97</v>
      </c>
      <c r="AL33" s="87" t="s">
        <v>120</v>
      </c>
      <c r="AM33" s="233"/>
      <c r="AN33" s="87" t="s">
        <v>42</v>
      </c>
      <c r="AO33" s="87" t="s">
        <v>119</v>
      </c>
      <c r="AP33" s="2403">
        <f>AE33*AJ33*AM33</f>
        <v>0</v>
      </c>
      <c r="AQ33" s="2403"/>
      <c r="AR33" s="2403"/>
      <c r="AS33" s="2403"/>
      <c r="AT33" s="88" t="s">
        <v>17</v>
      </c>
    </row>
    <row r="34" spans="1:46" s="91" customFormat="1" ht="26.1" customHeight="1">
      <c r="A34" s="426">
        <v>2</v>
      </c>
      <c r="B34" s="639"/>
      <c r="C34" s="2277"/>
      <c r="D34" s="2278"/>
      <c r="E34" s="2278"/>
      <c r="F34" s="2278"/>
      <c r="G34" s="2278"/>
      <c r="H34" s="2291"/>
      <c r="I34" s="2292"/>
      <c r="J34" s="2292"/>
      <c r="K34" s="2279"/>
      <c r="L34" s="2280"/>
      <c r="M34" s="2280"/>
      <c r="N34" s="2281"/>
      <c r="O34" s="2401"/>
      <c r="P34" s="2402"/>
      <c r="Q34" s="2402"/>
      <c r="R34" s="87" t="s">
        <v>17</v>
      </c>
      <c r="S34" s="87" t="s">
        <v>120</v>
      </c>
      <c r="T34" s="233"/>
      <c r="U34" s="87" t="s">
        <v>97</v>
      </c>
      <c r="V34" s="87" t="s">
        <v>120</v>
      </c>
      <c r="W34" s="233"/>
      <c r="X34" s="87" t="s">
        <v>42</v>
      </c>
      <c r="Y34" s="87" t="s">
        <v>119</v>
      </c>
      <c r="Z34" s="2403">
        <f t="shared" ref="Z34:Z42" si="3">O34*T34*W34</f>
        <v>0</v>
      </c>
      <c r="AA34" s="2403"/>
      <c r="AB34" s="2403"/>
      <c r="AC34" s="2403"/>
      <c r="AD34" s="436" t="s">
        <v>17</v>
      </c>
      <c r="AE34" s="2282"/>
      <c r="AF34" s="2283"/>
      <c r="AG34" s="2283"/>
      <c r="AH34" s="87" t="s">
        <v>17</v>
      </c>
      <c r="AI34" s="87" t="s">
        <v>120</v>
      </c>
      <c r="AJ34" s="233"/>
      <c r="AK34" s="87" t="s">
        <v>97</v>
      </c>
      <c r="AL34" s="87" t="s">
        <v>120</v>
      </c>
      <c r="AM34" s="233"/>
      <c r="AN34" s="87" t="s">
        <v>42</v>
      </c>
      <c r="AO34" s="87" t="s">
        <v>119</v>
      </c>
      <c r="AP34" s="2403">
        <f t="shared" ref="AP34:AP42" si="4">AE34*AJ34*AM34</f>
        <v>0</v>
      </c>
      <c r="AQ34" s="2403"/>
      <c r="AR34" s="2403"/>
      <c r="AS34" s="2403"/>
      <c r="AT34" s="88" t="s">
        <v>17</v>
      </c>
    </row>
    <row r="35" spans="1:46" s="91" customFormat="1" ht="26.1" customHeight="1">
      <c r="A35" s="426">
        <v>3</v>
      </c>
      <c r="B35" s="639"/>
      <c r="C35" s="2277"/>
      <c r="D35" s="2278"/>
      <c r="E35" s="2278"/>
      <c r="F35" s="2278"/>
      <c r="G35" s="2278"/>
      <c r="H35" s="2291"/>
      <c r="I35" s="2292"/>
      <c r="J35" s="2292"/>
      <c r="K35" s="2279"/>
      <c r="L35" s="2280"/>
      <c r="M35" s="2280"/>
      <c r="N35" s="2281"/>
      <c r="O35" s="2401"/>
      <c r="P35" s="2402"/>
      <c r="Q35" s="2402"/>
      <c r="R35" s="87" t="s">
        <v>17</v>
      </c>
      <c r="S35" s="87" t="s">
        <v>120</v>
      </c>
      <c r="T35" s="233"/>
      <c r="U35" s="87" t="s">
        <v>97</v>
      </c>
      <c r="V35" s="87" t="s">
        <v>120</v>
      </c>
      <c r="W35" s="233"/>
      <c r="X35" s="87" t="s">
        <v>42</v>
      </c>
      <c r="Y35" s="87" t="s">
        <v>119</v>
      </c>
      <c r="Z35" s="2403">
        <f t="shared" si="3"/>
        <v>0</v>
      </c>
      <c r="AA35" s="2403"/>
      <c r="AB35" s="2403"/>
      <c r="AC35" s="2403"/>
      <c r="AD35" s="436" t="s">
        <v>17</v>
      </c>
      <c r="AE35" s="2282"/>
      <c r="AF35" s="2283"/>
      <c r="AG35" s="2283"/>
      <c r="AH35" s="87" t="s">
        <v>17</v>
      </c>
      <c r="AI35" s="87" t="s">
        <v>120</v>
      </c>
      <c r="AJ35" s="233"/>
      <c r="AK35" s="87" t="s">
        <v>97</v>
      </c>
      <c r="AL35" s="87" t="s">
        <v>120</v>
      </c>
      <c r="AM35" s="233"/>
      <c r="AN35" s="87" t="s">
        <v>42</v>
      </c>
      <c r="AO35" s="87" t="s">
        <v>119</v>
      </c>
      <c r="AP35" s="2403">
        <f t="shared" si="4"/>
        <v>0</v>
      </c>
      <c r="AQ35" s="2403"/>
      <c r="AR35" s="2403"/>
      <c r="AS35" s="2403"/>
      <c r="AT35" s="88" t="s">
        <v>17</v>
      </c>
    </row>
    <row r="36" spans="1:46" s="91" customFormat="1" ht="26.1" customHeight="1">
      <c r="A36" s="426">
        <v>4</v>
      </c>
      <c r="B36" s="639"/>
      <c r="C36" s="2277"/>
      <c r="D36" s="2278"/>
      <c r="E36" s="2278"/>
      <c r="F36" s="2278"/>
      <c r="G36" s="2278"/>
      <c r="H36" s="2291"/>
      <c r="I36" s="2292"/>
      <c r="J36" s="2292"/>
      <c r="K36" s="2279"/>
      <c r="L36" s="2280"/>
      <c r="M36" s="2280"/>
      <c r="N36" s="2281"/>
      <c r="O36" s="2401"/>
      <c r="P36" s="2402"/>
      <c r="Q36" s="2402"/>
      <c r="R36" s="87" t="s">
        <v>17</v>
      </c>
      <c r="S36" s="87" t="s">
        <v>120</v>
      </c>
      <c r="T36" s="233"/>
      <c r="U36" s="87" t="s">
        <v>97</v>
      </c>
      <c r="V36" s="87" t="s">
        <v>120</v>
      </c>
      <c r="W36" s="233"/>
      <c r="X36" s="87" t="s">
        <v>42</v>
      </c>
      <c r="Y36" s="87" t="s">
        <v>119</v>
      </c>
      <c r="Z36" s="2403">
        <f t="shared" si="3"/>
        <v>0</v>
      </c>
      <c r="AA36" s="2403"/>
      <c r="AB36" s="2403"/>
      <c r="AC36" s="2403"/>
      <c r="AD36" s="436" t="s">
        <v>17</v>
      </c>
      <c r="AE36" s="2282"/>
      <c r="AF36" s="2283"/>
      <c r="AG36" s="2283"/>
      <c r="AH36" s="87" t="s">
        <v>17</v>
      </c>
      <c r="AI36" s="87" t="s">
        <v>120</v>
      </c>
      <c r="AJ36" s="233"/>
      <c r="AK36" s="87" t="s">
        <v>97</v>
      </c>
      <c r="AL36" s="87" t="s">
        <v>120</v>
      </c>
      <c r="AM36" s="233"/>
      <c r="AN36" s="87" t="s">
        <v>42</v>
      </c>
      <c r="AO36" s="87" t="s">
        <v>119</v>
      </c>
      <c r="AP36" s="2403">
        <f t="shared" si="4"/>
        <v>0</v>
      </c>
      <c r="AQ36" s="2403"/>
      <c r="AR36" s="2403"/>
      <c r="AS36" s="2403"/>
      <c r="AT36" s="88" t="s">
        <v>17</v>
      </c>
    </row>
    <row r="37" spans="1:46" s="91" customFormat="1" ht="26.1" customHeight="1">
      <c r="A37" s="426">
        <v>5</v>
      </c>
      <c r="B37" s="639"/>
      <c r="C37" s="2277"/>
      <c r="D37" s="2278"/>
      <c r="E37" s="2278"/>
      <c r="F37" s="2278"/>
      <c r="G37" s="2278"/>
      <c r="H37" s="2291"/>
      <c r="I37" s="2292"/>
      <c r="J37" s="2292"/>
      <c r="K37" s="2279"/>
      <c r="L37" s="2280"/>
      <c r="M37" s="2280"/>
      <c r="N37" s="2281"/>
      <c r="O37" s="2401"/>
      <c r="P37" s="2402"/>
      <c r="Q37" s="2402"/>
      <c r="R37" s="87" t="s">
        <v>17</v>
      </c>
      <c r="S37" s="87" t="s">
        <v>120</v>
      </c>
      <c r="T37" s="233"/>
      <c r="U37" s="87" t="s">
        <v>97</v>
      </c>
      <c r="V37" s="87" t="s">
        <v>120</v>
      </c>
      <c r="W37" s="233"/>
      <c r="X37" s="87" t="s">
        <v>42</v>
      </c>
      <c r="Y37" s="87" t="s">
        <v>119</v>
      </c>
      <c r="Z37" s="2403">
        <f t="shared" si="3"/>
        <v>0</v>
      </c>
      <c r="AA37" s="2403"/>
      <c r="AB37" s="2403"/>
      <c r="AC37" s="2403"/>
      <c r="AD37" s="436" t="s">
        <v>17</v>
      </c>
      <c r="AE37" s="2282"/>
      <c r="AF37" s="2283"/>
      <c r="AG37" s="2283"/>
      <c r="AH37" s="87" t="s">
        <v>17</v>
      </c>
      <c r="AI37" s="87" t="s">
        <v>120</v>
      </c>
      <c r="AJ37" s="233"/>
      <c r="AK37" s="87" t="s">
        <v>97</v>
      </c>
      <c r="AL37" s="87" t="s">
        <v>120</v>
      </c>
      <c r="AM37" s="233"/>
      <c r="AN37" s="87" t="s">
        <v>42</v>
      </c>
      <c r="AO37" s="87" t="s">
        <v>119</v>
      </c>
      <c r="AP37" s="2403">
        <f t="shared" si="4"/>
        <v>0</v>
      </c>
      <c r="AQ37" s="2403"/>
      <c r="AR37" s="2403"/>
      <c r="AS37" s="2403"/>
      <c r="AT37" s="88" t="s">
        <v>17</v>
      </c>
    </row>
    <row r="38" spans="1:46" s="91" customFormat="1" ht="26.1" customHeight="1">
      <c r="A38" s="426">
        <v>6</v>
      </c>
      <c r="B38" s="639"/>
      <c r="C38" s="2277"/>
      <c r="D38" s="2278"/>
      <c r="E38" s="2278"/>
      <c r="F38" s="2278"/>
      <c r="G38" s="2278"/>
      <c r="H38" s="2291"/>
      <c r="I38" s="2292"/>
      <c r="J38" s="2292"/>
      <c r="K38" s="2279"/>
      <c r="L38" s="2280"/>
      <c r="M38" s="2280"/>
      <c r="N38" s="2281"/>
      <c r="O38" s="2401"/>
      <c r="P38" s="2402"/>
      <c r="Q38" s="2402"/>
      <c r="R38" s="87" t="s">
        <v>17</v>
      </c>
      <c r="S38" s="87" t="s">
        <v>120</v>
      </c>
      <c r="T38" s="233"/>
      <c r="U38" s="87" t="s">
        <v>97</v>
      </c>
      <c r="V38" s="87" t="s">
        <v>120</v>
      </c>
      <c r="W38" s="233"/>
      <c r="X38" s="87" t="s">
        <v>42</v>
      </c>
      <c r="Y38" s="87" t="s">
        <v>119</v>
      </c>
      <c r="Z38" s="2403">
        <f t="shared" si="3"/>
        <v>0</v>
      </c>
      <c r="AA38" s="2403"/>
      <c r="AB38" s="2403"/>
      <c r="AC38" s="2403"/>
      <c r="AD38" s="436" t="s">
        <v>17</v>
      </c>
      <c r="AE38" s="2282"/>
      <c r="AF38" s="2283"/>
      <c r="AG38" s="2283"/>
      <c r="AH38" s="87" t="s">
        <v>17</v>
      </c>
      <c r="AI38" s="87" t="s">
        <v>120</v>
      </c>
      <c r="AJ38" s="233"/>
      <c r="AK38" s="87" t="s">
        <v>97</v>
      </c>
      <c r="AL38" s="87" t="s">
        <v>120</v>
      </c>
      <c r="AM38" s="233"/>
      <c r="AN38" s="87" t="s">
        <v>42</v>
      </c>
      <c r="AO38" s="87" t="s">
        <v>119</v>
      </c>
      <c r="AP38" s="2403">
        <f t="shared" si="4"/>
        <v>0</v>
      </c>
      <c r="AQ38" s="2403"/>
      <c r="AR38" s="2403"/>
      <c r="AS38" s="2403"/>
      <c r="AT38" s="88" t="s">
        <v>17</v>
      </c>
    </row>
    <row r="39" spans="1:46" s="91" customFormat="1" ht="26.1" customHeight="1">
      <c r="A39" s="426">
        <v>7</v>
      </c>
      <c r="B39" s="639"/>
      <c r="C39" s="2277"/>
      <c r="D39" s="2278"/>
      <c r="E39" s="2278"/>
      <c r="F39" s="2278"/>
      <c r="G39" s="2278"/>
      <c r="H39" s="2291"/>
      <c r="I39" s="2292"/>
      <c r="J39" s="2292"/>
      <c r="K39" s="2279"/>
      <c r="L39" s="2280"/>
      <c r="M39" s="2280"/>
      <c r="N39" s="2281"/>
      <c r="O39" s="2401"/>
      <c r="P39" s="2402"/>
      <c r="Q39" s="2402"/>
      <c r="R39" s="87" t="s">
        <v>17</v>
      </c>
      <c r="S39" s="87" t="s">
        <v>120</v>
      </c>
      <c r="T39" s="233"/>
      <c r="U39" s="87" t="s">
        <v>97</v>
      </c>
      <c r="V39" s="87" t="s">
        <v>120</v>
      </c>
      <c r="W39" s="233"/>
      <c r="X39" s="87" t="s">
        <v>42</v>
      </c>
      <c r="Y39" s="87" t="s">
        <v>119</v>
      </c>
      <c r="Z39" s="2403">
        <f t="shared" si="3"/>
        <v>0</v>
      </c>
      <c r="AA39" s="2403"/>
      <c r="AB39" s="2403"/>
      <c r="AC39" s="2403"/>
      <c r="AD39" s="436" t="s">
        <v>17</v>
      </c>
      <c r="AE39" s="2282"/>
      <c r="AF39" s="2283"/>
      <c r="AG39" s="2283"/>
      <c r="AH39" s="87" t="s">
        <v>17</v>
      </c>
      <c r="AI39" s="87" t="s">
        <v>120</v>
      </c>
      <c r="AJ39" s="233"/>
      <c r="AK39" s="87" t="s">
        <v>97</v>
      </c>
      <c r="AL39" s="87" t="s">
        <v>120</v>
      </c>
      <c r="AM39" s="233"/>
      <c r="AN39" s="87" t="s">
        <v>42</v>
      </c>
      <c r="AO39" s="87" t="s">
        <v>119</v>
      </c>
      <c r="AP39" s="2403">
        <f t="shared" si="4"/>
        <v>0</v>
      </c>
      <c r="AQ39" s="2403"/>
      <c r="AR39" s="2403"/>
      <c r="AS39" s="2403"/>
      <c r="AT39" s="88" t="s">
        <v>17</v>
      </c>
    </row>
    <row r="40" spans="1:46" s="91" customFormat="1" ht="26.1" customHeight="1">
      <c r="A40" s="426">
        <v>8</v>
      </c>
      <c r="B40" s="639"/>
      <c r="C40" s="2277"/>
      <c r="D40" s="2278"/>
      <c r="E40" s="2278"/>
      <c r="F40" s="2278"/>
      <c r="G40" s="2278"/>
      <c r="H40" s="2291"/>
      <c r="I40" s="2292"/>
      <c r="J40" s="2292"/>
      <c r="K40" s="2279"/>
      <c r="L40" s="2280"/>
      <c r="M40" s="2280"/>
      <c r="N40" s="2281"/>
      <c r="O40" s="2401"/>
      <c r="P40" s="2402"/>
      <c r="Q40" s="2402"/>
      <c r="R40" s="87" t="s">
        <v>17</v>
      </c>
      <c r="S40" s="87" t="s">
        <v>120</v>
      </c>
      <c r="T40" s="233"/>
      <c r="U40" s="87" t="s">
        <v>97</v>
      </c>
      <c r="V40" s="87" t="s">
        <v>120</v>
      </c>
      <c r="W40" s="233"/>
      <c r="X40" s="87" t="s">
        <v>42</v>
      </c>
      <c r="Y40" s="87" t="s">
        <v>119</v>
      </c>
      <c r="Z40" s="2403">
        <f t="shared" si="3"/>
        <v>0</v>
      </c>
      <c r="AA40" s="2403"/>
      <c r="AB40" s="2403"/>
      <c r="AC40" s="2403"/>
      <c r="AD40" s="436" t="s">
        <v>17</v>
      </c>
      <c r="AE40" s="2282"/>
      <c r="AF40" s="2283"/>
      <c r="AG40" s="2283"/>
      <c r="AH40" s="87" t="s">
        <v>17</v>
      </c>
      <c r="AI40" s="87" t="s">
        <v>120</v>
      </c>
      <c r="AJ40" s="233"/>
      <c r="AK40" s="87" t="s">
        <v>97</v>
      </c>
      <c r="AL40" s="87" t="s">
        <v>120</v>
      </c>
      <c r="AM40" s="233"/>
      <c r="AN40" s="87" t="s">
        <v>42</v>
      </c>
      <c r="AO40" s="87" t="s">
        <v>119</v>
      </c>
      <c r="AP40" s="2403">
        <f t="shared" si="4"/>
        <v>0</v>
      </c>
      <c r="AQ40" s="2403"/>
      <c r="AR40" s="2403"/>
      <c r="AS40" s="2403"/>
      <c r="AT40" s="88" t="s">
        <v>17</v>
      </c>
    </row>
    <row r="41" spans="1:46" s="91" customFormat="1" ht="26.1" customHeight="1">
      <c r="A41" s="426">
        <v>9</v>
      </c>
      <c r="B41" s="639"/>
      <c r="C41" s="2277"/>
      <c r="D41" s="2278"/>
      <c r="E41" s="2278"/>
      <c r="F41" s="2278"/>
      <c r="G41" s="2278"/>
      <c r="H41" s="2291"/>
      <c r="I41" s="2292"/>
      <c r="J41" s="2292"/>
      <c r="K41" s="2279"/>
      <c r="L41" s="2280"/>
      <c r="M41" s="2280"/>
      <c r="N41" s="2281"/>
      <c r="O41" s="2401"/>
      <c r="P41" s="2402"/>
      <c r="Q41" s="2402"/>
      <c r="R41" s="87" t="s">
        <v>17</v>
      </c>
      <c r="S41" s="87" t="s">
        <v>120</v>
      </c>
      <c r="T41" s="233"/>
      <c r="U41" s="87" t="s">
        <v>97</v>
      </c>
      <c r="V41" s="87" t="s">
        <v>120</v>
      </c>
      <c r="W41" s="233"/>
      <c r="X41" s="87" t="s">
        <v>42</v>
      </c>
      <c r="Y41" s="87" t="s">
        <v>119</v>
      </c>
      <c r="Z41" s="2403">
        <f t="shared" si="3"/>
        <v>0</v>
      </c>
      <c r="AA41" s="2403"/>
      <c r="AB41" s="2403"/>
      <c r="AC41" s="2403"/>
      <c r="AD41" s="436" t="s">
        <v>17</v>
      </c>
      <c r="AE41" s="2282"/>
      <c r="AF41" s="2283"/>
      <c r="AG41" s="2283"/>
      <c r="AH41" s="87" t="s">
        <v>17</v>
      </c>
      <c r="AI41" s="87" t="s">
        <v>120</v>
      </c>
      <c r="AJ41" s="233"/>
      <c r="AK41" s="87" t="s">
        <v>97</v>
      </c>
      <c r="AL41" s="87" t="s">
        <v>120</v>
      </c>
      <c r="AM41" s="233"/>
      <c r="AN41" s="87" t="s">
        <v>42</v>
      </c>
      <c r="AO41" s="87" t="s">
        <v>119</v>
      </c>
      <c r="AP41" s="2403">
        <f t="shared" si="4"/>
        <v>0</v>
      </c>
      <c r="AQ41" s="2403"/>
      <c r="AR41" s="2403"/>
      <c r="AS41" s="2403"/>
      <c r="AT41" s="88" t="s">
        <v>17</v>
      </c>
    </row>
    <row r="42" spans="1:46" s="91" customFormat="1" ht="26.1" customHeight="1" thickBot="1">
      <c r="A42" s="427">
        <v>10</v>
      </c>
      <c r="B42" s="640"/>
      <c r="C42" s="2277"/>
      <c r="D42" s="2278"/>
      <c r="E42" s="2278"/>
      <c r="F42" s="2278"/>
      <c r="G42" s="2278"/>
      <c r="H42" s="2291"/>
      <c r="I42" s="2292"/>
      <c r="J42" s="2292"/>
      <c r="K42" s="2279"/>
      <c r="L42" s="2280"/>
      <c r="M42" s="2280"/>
      <c r="N42" s="2281"/>
      <c r="O42" s="2401"/>
      <c r="P42" s="2402"/>
      <c r="Q42" s="2402"/>
      <c r="R42" s="87" t="s">
        <v>17</v>
      </c>
      <c r="S42" s="87" t="s">
        <v>120</v>
      </c>
      <c r="T42" s="233"/>
      <c r="U42" s="87" t="s">
        <v>97</v>
      </c>
      <c r="V42" s="87" t="s">
        <v>120</v>
      </c>
      <c r="W42" s="233"/>
      <c r="X42" s="87" t="s">
        <v>42</v>
      </c>
      <c r="Y42" s="87" t="s">
        <v>119</v>
      </c>
      <c r="Z42" s="2403">
        <f t="shared" si="3"/>
        <v>0</v>
      </c>
      <c r="AA42" s="2403"/>
      <c r="AB42" s="2403"/>
      <c r="AC42" s="2403"/>
      <c r="AD42" s="436" t="s">
        <v>17</v>
      </c>
      <c r="AE42" s="2282"/>
      <c r="AF42" s="2283"/>
      <c r="AG42" s="2283"/>
      <c r="AH42" s="87" t="s">
        <v>17</v>
      </c>
      <c r="AI42" s="87" t="s">
        <v>120</v>
      </c>
      <c r="AJ42" s="233"/>
      <c r="AK42" s="87" t="s">
        <v>97</v>
      </c>
      <c r="AL42" s="87" t="s">
        <v>120</v>
      </c>
      <c r="AM42" s="233"/>
      <c r="AN42" s="87" t="s">
        <v>42</v>
      </c>
      <c r="AO42" s="87" t="s">
        <v>119</v>
      </c>
      <c r="AP42" s="2403">
        <f t="shared" si="4"/>
        <v>0</v>
      </c>
      <c r="AQ42" s="2403"/>
      <c r="AR42" s="2403"/>
      <c r="AS42" s="2403"/>
      <c r="AT42" s="88" t="s">
        <v>17</v>
      </c>
    </row>
    <row r="43" spans="1:46" s="429" customFormat="1" ht="26.1" customHeight="1" thickBot="1">
      <c r="A43" s="2397" t="s">
        <v>359</v>
      </c>
      <c r="B43" s="2398"/>
      <c r="C43" s="2398"/>
      <c r="D43" s="2398"/>
      <c r="E43" s="2398"/>
      <c r="F43" s="2398"/>
      <c r="G43" s="2398"/>
      <c r="H43" s="2398"/>
      <c r="I43" s="2398"/>
      <c r="J43" s="2398"/>
      <c r="K43" s="2398"/>
      <c r="L43" s="2398"/>
      <c r="M43" s="2398"/>
      <c r="N43" s="2398"/>
      <c r="O43" s="2404">
        <f>SUM(Z33:AC42)</f>
        <v>0</v>
      </c>
      <c r="P43" s="2405"/>
      <c r="Q43" s="2405"/>
      <c r="R43" s="2405"/>
      <c r="S43" s="2405"/>
      <c r="T43" s="2405"/>
      <c r="U43" s="2405"/>
      <c r="V43" s="2405"/>
      <c r="W43" s="2405"/>
      <c r="X43" s="2405"/>
      <c r="Y43" s="2405"/>
      <c r="Z43" s="2405"/>
      <c r="AA43" s="2405"/>
      <c r="AB43" s="2405"/>
      <c r="AC43" s="2405"/>
      <c r="AD43" s="437" t="s">
        <v>17</v>
      </c>
      <c r="AE43" s="2404">
        <f>SUM(AP33:AS42)</f>
        <v>0</v>
      </c>
      <c r="AF43" s="2405"/>
      <c r="AG43" s="2405"/>
      <c r="AH43" s="2405"/>
      <c r="AI43" s="2405"/>
      <c r="AJ43" s="2405"/>
      <c r="AK43" s="2405"/>
      <c r="AL43" s="2405"/>
      <c r="AM43" s="2405"/>
      <c r="AN43" s="2405"/>
      <c r="AO43" s="2405"/>
      <c r="AP43" s="2405"/>
      <c r="AQ43" s="2405"/>
      <c r="AR43" s="2405"/>
      <c r="AS43" s="2405"/>
      <c r="AT43" s="428" t="s">
        <v>17</v>
      </c>
    </row>
    <row r="44" spans="1:46" s="89" customFormat="1" ht="26.1" customHeight="1">
      <c r="A44" s="2256" t="s">
        <v>387</v>
      </c>
      <c r="B44" s="2257"/>
      <c r="C44" s="2257"/>
      <c r="D44" s="2257"/>
      <c r="E44" s="2257"/>
      <c r="F44" s="2257"/>
      <c r="G44" s="2257"/>
      <c r="H44" s="2257"/>
      <c r="I44" s="2257"/>
      <c r="J44" s="2257"/>
      <c r="K44" s="2257"/>
      <c r="L44" s="2257"/>
      <c r="M44" s="2257"/>
      <c r="N44" s="2258"/>
      <c r="O44" s="2252"/>
      <c r="P44" s="2253"/>
      <c r="Q44" s="2253"/>
      <c r="R44" s="2253"/>
      <c r="S44" s="2253"/>
      <c r="T44" s="2253"/>
      <c r="U44" s="2253"/>
      <c r="V44" s="2253"/>
      <c r="W44" s="2253"/>
      <c r="X44" s="2253"/>
      <c r="Y44" s="2253"/>
      <c r="Z44" s="2253"/>
      <c r="AA44" s="2253"/>
      <c r="AB44" s="2253"/>
      <c r="AC44" s="2253"/>
      <c r="AD44" s="438" t="s">
        <v>17</v>
      </c>
      <c r="AE44" s="240"/>
      <c r="AF44" s="240"/>
      <c r="AG44" s="240"/>
      <c r="AH44" s="240"/>
      <c r="AI44" s="240"/>
      <c r="AJ44" s="240"/>
      <c r="AK44" s="240"/>
      <c r="AL44" s="240"/>
      <c r="AM44" s="240"/>
      <c r="AN44" s="240"/>
      <c r="AO44" s="240"/>
      <c r="AP44" s="240"/>
      <c r="AQ44" s="240"/>
      <c r="AR44" s="240"/>
      <c r="AS44" s="240"/>
      <c r="AT44" s="241"/>
    </row>
    <row r="45" spans="1:46" s="89" customFormat="1" ht="26.1" customHeight="1" thickBot="1">
      <c r="A45" s="2259" t="s">
        <v>354</v>
      </c>
      <c r="B45" s="1939"/>
      <c r="C45" s="1939"/>
      <c r="D45" s="1939"/>
      <c r="E45" s="1939"/>
      <c r="F45" s="1939"/>
      <c r="G45" s="1939"/>
      <c r="H45" s="1939"/>
      <c r="I45" s="1939"/>
      <c r="J45" s="1939"/>
      <c r="K45" s="1939"/>
      <c r="L45" s="1939"/>
      <c r="M45" s="1939"/>
      <c r="N45" s="2260"/>
      <c r="O45" s="2254">
        <f>O43+O44</f>
        <v>0</v>
      </c>
      <c r="P45" s="2255"/>
      <c r="Q45" s="2255"/>
      <c r="R45" s="2255"/>
      <c r="S45" s="2255"/>
      <c r="T45" s="2255"/>
      <c r="U45" s="2255"/>
      <c r="V45" s="2255"/>
      <c r="W45" s="2255"/>
      <c r="X45" s="2255"/>
      <c r="Y45" s="2255"/>
      <c r="Z45" s="2255"/>
      <c r="AA45" s="2255"/>
      <c r="AB45" s="2255"/>
      <c r="AC45" s="2255"/>
      <c r="AD45" s="439" t="s">
        <v>17</v>
      </c>
      <c r="AE45" s="242"/>
      <c r="AF45" s="242"/>
      <c r="AG45" s="242"/>
      <c r="AH45" s="242"/>
      <c r="AI45" s="242"/>
      <c r="AJ45" s="242"/>
      <c r="AK45" s="242"/>
      <c r="AL45" s="242"/>
      <c r="AM45" s="242"/>
      <c r="AN45" s="242"/>
      <c r="AO45" s="242"/>
      <c r="AP45" s="242"/>
      <c r="AQ45" s="242"/>
      <c r="AR45" s="242"/>
      <c r="AS45" s="242"/>
      <c r="AT45" s="243"/>
    </row>
  </sheetData>
  <sheetProtection insertColumns="0" insertRows="0"/>
  <mergeCells count="235">
    <mergeCell ref="AE9:AG9"/>
    <mergeCell ref="AP9:AS9"/>
    <mergeCell ref="C9:G9"/>
    <mergeCell ref="H9:J9"/>
    <mergeCell ref="K9:N9"/>
    <mergeCell ref="O30:Q30"/>
    <mergeCell ref="Z30:AC30"/>
    <mergeCell ref="AE30:AG30"/>
    <mergeCell ref="AP30:AS30"/>
    <mergeCell ref="H30:J30"/>
    <mergeCell ref="K30:N30"/>
    <mergeCell ref="C30:G30"/>
    <mergeCell ref="C29:G29"/>
    <mergeCell ref="H29:J29"/>
    <mergeCell ref="K29:N29"/>
    <mergeCell ref="O29:Q29"/>
    <mergeCell ref="Z29:AC29"/>
    <mergeCell ref="C19:G19"/>
    <mergeCell ref="H19:J19"/>
    <mergeCell ref="K19:N19"/>
    <mergeCell ref="O19:Q19"/>
    <mergeCell ref="Z19:AC19"/>
    <mergeCell ref="C20:G20"/>
    <mergeCell ref="H20:J20"/>
    <mergeCell ref="AE2:AI2"/>
    <mergeCell ref="AJ2:AT2"/>
    <mergeCell ref="AE43:AS43"/>
    <mergeCell ref="AE6:AT6"/>
    <mergeCell ref="A4:AT4"/>
    <mergeCell ref="A26:AT26"/>
    <mergeCell ref="AE28:AT28"/>
    <mergeCell ref="AE40:AG40"/>
    <mergeCell ref="AP40:AS40"/>
    <mergeCell ref="AE41:AG41"/>
    <mergeCell ref="AP41:AS41"/>
    <mergeCell ref="AE42:AG42"/>
    <mergeCell ref="AP42:AS42"/>
    <mergeCell ref="AE37:AG37"/>
    <mergeCell ref="AP37:AS37"/>
    <mergeCell ref="AE38:AG38"/>
    <mergeCell ref="AP38:AS38"/>
    <mergeCell ref="AE39:AG39"/>
    <mergeCell ref="AP39:AS39"/>
    <mergeCell ref="AE34:AG34"/>
    <mergeCell ref="AP34:AS34"/>
    <mergeCell ref="AE35:AG35"/>
    <mergeCell ref="AP35:AS35"/>
    <mergeCell ref="AE36:AG36"/>
    <mergeCell ref="AP36:AS36"/>
    <mergeCell ref="AE31:AG31"/>
    <mergeCell ref="AP17:AS17"/>
    <mergeCell ref="AP31:AS31"/>
    <mergeCell ref="AE32:AG32"/>
    <mergeCell ref="AP32:AS32"/>
    <mergeCell ref="AE33:AG33"/>
    <mergeCell ref="AP33:AS33"/>
    <mergeCell ref="AE21:AG21"/>
    <mergeCell ref="AP21:AS21"/>
    <mergeCell ref="AE22:AS22"/>
    <mergeCell ref="AE29:AG29"/>
    <mergeCell ref="AP29:AS29"/>
    <mergeCell ref="C37:G37"/>
    <mergeCell ref="AP11:AS11"/>
    <mergeCell ref="AE12:AG12"/>
    <mergeCell ref="AP12:AS12"/>
    <mergeCell ref="AE13:AG13"/>
    <mergeCell ref="AP13:AS13"/>
    <mergeCell ref="AE14:AG14"/>
    <mergeCell ref="AP14:AS14"/>
    <mergeCell ref="A43:N43"/>
    <mergeCell ref="O43:AC43"/>
    <mergeCell ref="C42:G42"/>
    <mergeCell ref="H42:J42"/>
    <mergeCell ref="K42:N42"/>
    <mergeCell ref="O42:Q42"/>
    <mergeCell ref="Z42:AC42"/>
    <mergeCell ref="H37:J37"/>
    <mergeCell ref="K37:N37"/>
    <mergeCell ref="O37:Q37"/>
    <mergeCell ref="Z37:AC37"/>
    <mergeCell ref="C38:G38"/>
    <mergeCell ref="H38:J38"/>
    <mergeCell ref="K38:N38"/>
    <mergeCell ref="O38:Q38"/>
    <mergeCell ref="Z38:AC38"/>
    <mergeCell ref="C41:G41"/>
    <mergeCell ref="H41:J41"/>
    <mergeCell ref="K41:N41"/>
    <mergeCell ref="O41:Q41"/>
    <mergeCell ref="Z41:AC41"/>
    <mergeCell ref="C39:G39"/>
    <mergeCell ref="H39:J39"/>
    <mergeCell ref="K39:N39"/>
    <mergeCell ref="O39:Q39"/>
    <mergeCell ref="Z39:AC39"/>
    <mergeCell ref="C40:G40"/>
    <mergeCell ref="H40:J40"/>
    <mergeCell ref="K40:N40"/>
    <mergeCell ref="O40:Q40"/>
    <mergeCell ref="Z40:AC40"/>
    <mergeCell ref="C36:G36"/>
    <mergeCell ref="H36:J36"/>
    <mergeCell ref="K36:N36"/>
    <mergeCell ref="O36:Q36"/>
    <mergeCell ref="Z36:AC36"/>
    <mergeCell ref="AE7:AG7"/>
    <mergeCell ref="AP7:AS7"/>
    <mergeCell ref="AE8:AG8"/>
    <mergeCell ref="AP8:AS8"/>
    <mergeCell ref="AE10:AG10"/>
    <mergeCell ref="AP10:AS10"/>
    <mergeCell ref="AE11:AG11"/>
    <mergeCell ref="C35:G35"/>
    <mergeCell ref="AE18:AG18"/>
    <mergeCell ref="AP18:AS18"/>
    <mergeCell ref="AE19:AG19"/>
    <mergeCell ref="AP19:AS19"/>
    <mergeCell ref="AE20:AG20"/>
    <mergeCell ref="AP20:AS20"/>
    <mergeCell ref="AE15:AG15"/>
    <mergeCell ref="AP15:AS15"/>
    <mergeCell ref="AE16:AG16"/>
    <mergeCell ref="AP16:AS16"/>
    <mergeCell ref="AE17:AG17"/>
    <mergeCell ref="C34:G34"/>
    <mergeCell ref="H34:J34"/>
    <mergeCell ref="K34:N34"/>
    <mergeCell ref="O34:Q34"/>
    <mergeCell ref="Z34:AC34"/>
    <mergeCell ref="H35:J35"/>
    <mergeCell ref="K35:N35"/>
    <mergeCell ref="O35:Q35"/>
    <mergeCell ref="Z35:AC35"/>
    <mergeCell ref="C32:G32"/>
    <mergeCell ref="H32:J32"/>
    <mergeCell ref="K32:N32"/>
    <mergeCell ref="O32:Q32"/>
    <mergeCell ref="Z32:AC32"/>
    <mergeCell ref="C33:G33"/>
    <mergeCell ref="H33:J33"/>
    <mergeCell ref="K33:N33"/>
    <mergeCell ref="O33:Q33"/>
    <mergeCell ref="Z33:AC33"/>
    <mergeCell ref="C31:G31"/>
    <mergeCell ref="H31:J31"/>
    <mergeCell ref="K31:N31"/>
    <mergeCell ref="O31:Q31"/>
    <mergeCell ref="Z31:AC31"/>
    <mergeCell ref="C21:G21"/>
    <mergeCell ref="H21:J21"/>
    <mergeCell ref="K21:N21"/>
    <mergeCell ref="O21:Q21"/>
    <mergeCell ref="Z21:AC21"/>
    <mergeCell ref="A22:N22"/>
    <mergeCell ref="O22:AC22"/>
    <mergeCell ref="A23:N23"/>
    <mergeCell ref="O23:AC23"/>
    <mergeCell ref="A24:N24"/>
    <mergeCell ref="O24:AC24"/>
    <mergeCell ref="K20:N20"/>
    <mergeCell ref="O20:Q20"/>
    <mergeCell ref="Z20:AC20"/>
    <mergeCell ref="C17:G17"/>
    <mergeCell ref="H17:J17"/>
    <mergeCell ref="K17:N17"/>
    <mergeCell ref="O17:Q17"/>
    <mergeCell ref="Z17:AC17"/>
    <mergeCell ref="C18:G18"/>
    <mergeCell ref="H18:J18"/>
    <mergeCell ref="K18:N18"/>
    <mergeCell ref="O18:Q18"/>
    <mergeCell ref="Z18:AC18"/>
    <mergeCell ref="C15:G15"/>
    <mergeCell ref="H15:J15"/>
    <mergeCell ref="K15:N15"/>
    <mergeCell ref="O15:Q15"/>
    <mergeCell ref="Z15:AC15"/>
    <mergeCell ref="C16:G16"/>
    <mergeCell ref="H16:J16"/>
    <mergeCell ref="K16:N16"/>
    <mergeCell ref="O16:Q16"/>
    <mergeCell ref="Z16:AC16"/>
    <mergeCell ref="C13:G13"/>
    <mergeCell ref="H13:J13"/>
    <mergeCell ref="K13:N13"/>
    <mergeCell ref="O13:Q13"/>
    <mergeCell ref="Z13:AC13"/>
    <mergeCell ref="C14:G14"/>
    <mergeCell ref="H14:J14"/>
    <mergeCell ref="K14:N14"/>
    <mergeCell ref="O14:Q14"/>
    <mergeCell ref="Z14:AC14"/>
    <mergeCell ref="C11:G11"/>
    <mergeCell ref="H11:J11"/>
    <mergeCell ref="K11:N11"/>
    <mergeCell ref="O11:Q11"/>
    <mergeCell ref="Z11:AC11"/>
    <mergeCell ref="C12:G12"/>
    <mergeCell ref="H12:J12"/>
    <mergeCell ref="K12:N12"/>
    <mergeCell ref="O12:Q12"/>
    <mergeCell ref="Z12:AC12"/>
    <mergeCell ref="O8:Q8"/>
    <mergeCell ref="Z8:AC8"/>
    <mergeCell ref="C10:G10"/>
    <mergeCell ref="H10:J10"/>
    <mergeCell ref="K10:N10"/>
    <mergeCell ref="O10:Q10"/>
    <mergeCell ref="Z10:AC10"/>
    <mergeCell ref="O9:Q9"/>
    <mergeCell ref="Z9:AC9"/>
    <mergeCell ref="B5:B6"/>
    <mergeCell ref="B27:B28"/>
    <mergeCell ref="A44:N44"/>
    <mergeCell ref="O44:AC44"/>
    <mergeCell ref="A45:N45"/>
    <mergeCell ref="O45:AC45"/>
    <mergeCell ref="A5:A6"/>
    <mergeCell ref="K27:N28"/>
    <mergeCell ref="O27:AT27"/>
    <mergeCell ref="O5:AT5"/>
    <mergeCell ref="H27:J28"/>
    <mergeCell ref="C27:G28"/>
    <mergeCell ref="A27:A28"/>
    <mergeCell ref="C7:G7"/>
    <mergeCell ref="H7:J7"/>
    <mergeCell ref="K7:N7"/>
    <mergeCell ref="O7:Q7"/>
    <mergeCell ref="Z7:AC7"/>
    <mergeCell ref="K5:N6"/>
    <mergeCell ref="H5:J6"/>
    <mergeCell ref="C5:G6"/>
    <mergeCell ref="C8:G8"/>
    <mergeCell ref="H8:J8"/>
    <mergeCell ref="K8:N8"/>
  </mergeCells>
  <phoneticPr fontId="7"/>
  <printOptions horizontalCentered="1"/>
  <pageMargins left="0.39370078740157483" right="0.39370078740157483" top="0.31496062992125984" bottom="0.23622047244094491" header="0.31496062992125984" footer="0.19685039370078741"/>
  <pageSetup paperSize="9" scale="86" fitToHeight="0" orientation="landscape" r:id="rId1"/>
  <rowBreaks count="1" manualBreakCount="1">
    <brk id="24"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Q28"/>
  <sheetViews>
    <sheetView showGridLines="0" view="pageBreakPreview" topLeftCell="A4" zoomScale="90" zoomScaleNormal="100" zoomScaleSheetLayoutView="90" workbookViewId="0">
      <selection activeCell="A2" sqref="A2"/>
    </sheetView>
  </sheetViews>
  <sheetFormatPr defaultColWidth="9" defaultRowHeight="18" customHeight="1"/>
  <cols>
    <col min="1" max="1" width="5" style="1" customWidth="1"/>
    <col min="2" max="2" width="15.625" style="1" customWidth="1"/>
    <col min="3" max="3" width="14.625" style="1" customWidth="1"/>
    <col min="4" max="4" width="22" style="1" customWidth="1"/>
    <col min="5" max="8" width="13.75" style="1" customWidth="1"/>
    <col min="9" max="9" width="2.5" style="1" customWidth="1"/>
    <col min="10" max="21" width="3" style="1" customWidth="1"/>
    <col min="22" max="16384" width="9" style="1"/>
  </cols>
  <sheetData>
    <row r="1" spans="1:8" ht="18" customHeight="1" thickBot="1">
      <c r="A1" s="99" t="s">
        <v>671</v>
      </c>
    </row>
    <row r="2" spans="1:8" ht="18" customHeight="1" thickBot="1">
      <c r="E2" s="444" t="s">
        <v>291</v>
      </c>
      <c r="F2" s="2061" t="str">
        <f>【様式8】実績報告書Ⅱ!V5</f>
        <v>記載例小規模保育園</v>
      </c>
      <c r="G2" s="2062"/>
      <c r="H2" s="2063"/>
    </row>
    <row r="4" spans="1:8" ht="18" customHeight="1">
      <c r="A4" s="1673" t="s">
        <v>125</v>
      </c>
      <c r="B4" s="1673"/>
      <c r="C4" s="1673"/>
      <c r="D4" s="1673"/>
      <c r="E4" s="1673"/>
      <c r="F4" s="1673"/>
      <c r="G4" s="1673"/>
      <c r="H4" s="1683"/>
    </row>
    <row r="5" spans="1:8" ht="18" customHeight="1" thickBot="1">
      <c r="A5" s="7"/>
      <c r="B5" s="7"/>
      <c r="C5" s="7"/>
      <c r="D5" s="7"/>
      <c r="E5" s="7"/>
      <c r="F5" s="7"/>
      <c r="G5" s="7"/>
      <c r="H5" s="7"/>
    </row>
    <row r="6" spans="1:8" ht="39.950000000000003" customHeight="1">
      <c r="A6" s="2069" t="s">
        <v>22</v>
      </c>
      <c r="B6" s="2071" t="s">
        <v>20</v>
      </c>
      <c r="C6" s="2071" t="s">
        <v>21</v>
      </c>
      <c r="D6" s="2071" t="s">
        <v>369</v>
      </c>
      <c r="E6" s="2073" t="s">
        <v>272</v>
      </c>
      <c r="F6" s="1349"/>
      <c r="G6" s="2073" t="s">
        <v>273</v>
      </c>
      <c r="H6" s="2074"/>
    </row>
    <row r="7" spans="1:8" ht="56.1" customHeight="1" thickBot="1">
      <c r="A7" s="2070"/>
      <c r="B7" s="2072"/>
      <c r="C7" s="2072"/>
      <c r="D7" s="2072"/>
      <c r="E7" s="350"/>
      <c r="F7" s="246" t="s">
        <v>370</v>
      </c>
      <c r="G7" s="46"/>
      <c r="H7" s="247" t="s">
        <v>370</v>
      </c>
    </row>
    <row r="8" spans="1:8" ht="21.75" customHeight="1">
      <c r="A8" s="351" t="s">
        <v>137</v>
      </c>
      <c r="B8" s="352" t="s">
        <v>110</v>
      </c>
      <c r="C8" s="352" t="s">
        <v>111</v>
      </c>
      <c r="D8" s="352" t="s">
        <v>112</v>
      </c>
      <c r="E8" s="221">
        <v>200000</v>
      </c>
      <c r="F8" s="221"/>
      <c r="G8" s="445"/>
      <c r="H8" s="222"/>
    </row>
    <row r="9" spans="1:8" ht="21.75" customHeight="1">
      <c r="A9" s="97"/>
      <c r="B9" s="272"/>
      <c r="C9" s="272"/>
      <c r="D9" s="272"/>
      <c r="E9" s="223"/>
      <c r="F9" s="223"/>
      <c r="G9" s="224"/>
      <c r="H9" s="264"/>
    </row>
    <row r="10" spans="1:8" ht="21.75" customHeight="1">
      <c r="A10" s="97"/>
      <c r="B10" s="272"/>
      <c r="C10" s="272"/>
      <c r="D10" s="272"/>
      <c r="E10" s="223"/>
      <c r="F10" s="223"/>
      <c r="G10" s="224"/>
      <c r="H10" s="225"/>
    </row>
    <row r="11" spans="1:8" ht="21.75" customHeight="1">
      <c r="A11" s="97"/>
      <c r="B11" s="272"/>
      <c r="C11" s="272"/>
      <c r="D11" s="272"/>
      <c r="E11" s="223"/>
      <c r="F11" s="223"/>
      <c r="G11" s="224"/>
      <c r="H11" s="225"/>
    </row>
    <row r="12" spans="1:8" ht="21.75" customHeight="1">
      <c r="A12" s="97"/>
      <c r="B12" s="272"/>
      <c r="C12" s="272"/>
      <c r="D12" s="272"/>
      <c r="E12" s="223"/>
      <c r="F12" s="223"/>
      <c r="G12" s="224"/>
      <c r="H12" s="225"/>
    </row>
    <row r="13" spans="1:8" ht="21.75" customHeight="1">
      <c r="A13" s="97"/>
      <c r="B13" s="272"/>
      <c r="C13" s="272"/>
      <c r="D13" s="272"/>
      <c r="E13" s="223"/>
      <c r="F13" s="223"/>
      <c r="G13" s="224"/>
      <c r="H13" s="225"/>
    </row>
    <row r="14" spans="1:8" ht="21.75" customHeight="1">
      <c r="A14" s="97"/>
      <c r="B14" s="272"/>
      <c r="C14" s="272"/>
      <c r="D14" s="272"/>
      <c r="E14" s="223"/>
      <c r="F14" s="223"/>
      <c r="G14" s="224"/>
      <c r="H14" s="225"/>
    </row>
    <row r="15" spans="1:8" ht="21.75" customHeight="1">
      <c r="A15" s="97"/>
      <c r="B15" s="272"/>
      <c r="C15" s="272"/>
      <c r="D15" s="272"/>
      <c r="E15" s="223"/>
      <c r="F15" s="223"/>
      <c r="G15" s="224"/>
      <c r="H15" s="225"/>
    </row>
    <row r="16" spans="1:8" ht="21.75" customHeight="1">
      <c r="A16" s="97"/>
      <c r="B16" s="272"/>
      <c r="C16" s="272"/>
      <c r="D16" s="272"/>
      <c r="E16" s="223"/>
      <c r="F16" s="223"/>
      <c r="G16" s="224"/>
      <c r="H16" s="225"/>
    </row>
    <row r="17" spans="1:17" ht="21.75" customHeight="1">
      <c r="A17" s="110"/>
      <c r="B17" s="109"/>
      <c r="C17" s="109"/>
      <c r="D17" s="109"/>
      <c r="E17" s="226"/>
      <c r="F17" s="226"/>
      <c r="G17" s="227"/>
      <c r="H17" s="228"/>
    </row>
    <row r="18" spans="1:17" ht="21.75" customHeight="1" thickBot="1">
      <c r="A18" s="2064" t="s">
        <v>109</v>
      </c>
      <c r="B18" s="2065"/>
      <c r="C18" s="2065"/>
      <c r="D18" s="2066"/>
      <c r="E18" s="229">
        <f>SUM(E9:E17)</f>
        <v>0</v>
      </c>
      <c r="F18" s="230">
        <f>SUM(F9:F17)</f>
        <v>0</v>
      </c>
      <c r="G18" s="231">
        <f>SUM(G9:G17)</f>
        <v>0</v>
      </c>
      <c r="H18" s="232">
        <f>SUM(H9:H17)</f>
        <v>0</v>
      </c>
    </row>
    <row r="19" spans="1:17" ht="19.5" customHeight="1">
      <c r="A19" s="353" t="s">
        <v>388</v>
      </c>
      <c r="B19" s="2067" t="s">
        <v>271</v>
      </c>
      <c r="C19" s="2067"/>
      <c r="D19" s="2067"/>
      <c r="E19" s="2067"/>
      <c r="F19" s="2067"/>
      <c r="G19" s="2067"/>
      <c r="H19" s="2067"/>
    </row>
    <row r="20" spans="1:17" ht="19.5" customHeight="1">
      <c r="A20" s="355"/>
      <c r="B20" s="2068"/>
      <c r="C20" s="2068"/>
      <c r="D20" s="2068"/>
      <c r="E20" s="2068"/>
      <c r="F20" s="2068"/>
      <c r="G20" s="2068"/>
      <c r="H20" s="2068"/>
    </row>
    <row r="21" spans="1:17" ht="18" customHeight="1">
      <c r="A21" s="446" t="s">
        <v>355</v>
      </c>
      <c r="B21" s="2408" t="s">
        <v>501</v>
      </c>
      <c r="C21" s="2408"/>
      <c r="D21" s="2408"/>
      <c r="E21" s="2408"/>
      <c r="F21" s="2408"/>
      <c r="G21" s="2408"/>
      <c r="H21" s="2408"/>
    </row>
    <row r="25" spans="1:17" ht="18" customHeight="1">
      <c r="L25" s="74"/>
      <c r="M25" s="74"/>
      <c r="N25" s="74"/>
      <c r="O25" s="74"/>
      <c r="P25" s="74"/>
      <c r="Q25" s="74"/>
    </row>
    <row r="26" spans="1:17" ht="18" customHeight="1">
      <c r="L26" s="74"/>
      <c r="M26" s="74"/>
      <c r="N26" s="74"/>
      <c r="O26" s="74"/>
      <c r="P26" s="74"/>
      <c r="Q26" s="74"/>
    </row>
    <row r="27" spans="1:17" ht="18" customHeight="1">
      <c r="L27" s="74"/>
      <c r="M27" s="74"/>
      <c r="N27" s="74"/>
      <c r="O27" s="74"/>
      <c r="P27" s="74"/>
      <c r="Q27" s="74"/>
    </row>
    <row r="28" spans="1:17" ht="18" customHeight="1">
      <c r="L28" s="74"/>
      <c r="M28" s="74"/>
      <c r="N28" s="74"/>
      <c r="O28" s="74"/>
      <c r="P28" s="74"/>
      <c r="Q28" s="74"/>
    </row>
  </sheetData>
  <sheetProtection insertColumns="0" insertRows="0"/>
  <mergeCells count="11">
    <mergeCell ref="B21:H21"/>
    <mergeCell ref="F2:H2"/>
    <mergeCell ref="B19:H20"/>
    <mergeCell ref="A4:H4"/>
    <mergeCell ref="A18:D18"/>
    <mergeCell ref="A6:A7"/>
    <mergeCell ref="B6:B7"/>
    <mergeCell ref="C6:C7"/>
    <mergeCell ref="D6:D7"/>
    <mergeCell ref="E6:F6"/>
    <mergeCell ref="G6:H6"/>
  </mergeCells>
  <phoneticPr fontId="7"/>
  <printOptions horizontalCentered="1"/>
  <pageMargins left="0.55118110236220474" right="0.55118110236220474" top="0.70866141732283472" bottom="0.98425196850393704" header="0.51181102362204722" footer="0.51181102362204722"/>
  <pageSetup paperSize="9" scale="83"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J103"/>
  <sheetViews>
    <sheetView zoomScale="80" zoomScaleNormal="80" workbookViewId="0">
      <selection activeCell="E14" sqref="E14"/>
    </sheetView>
  </sheetViews>
  <sheetFormatPr defaultColWidth="9" defaultRowHeight="13.5"/>
  <cols>
    <col min="1" max="1" width="2.875" style="745" customWidth="1"/>
    <col min="2" max="2" width="3" style="743" customWidth="1"/>
    <col min="3" max="3" width="16.375" style="743" customWidth="1"/>
    <col min="4" max="4" width="25.5" style="743" customWidth="1"/>
    <col min="5" max="5" width="10.625" style="743" customWidth="1"/>
    <col min="6" max="6" width="12.375" style="744" customWidth="1"/>
    <col min="7" max="7" width="0.25" style="744" customWidth="1"/>
    <col min="8" max="8" width="13.875" style="744" customWidth="1"/>
    <col min="9" max="9" width="9" style="744"/>
    <col min="10" max="16384" width="9" style="745"/>
  </cols>
  <sheetData>
    <row r="1" spans="1:10" s="742" customFormat="1" ht="31.5" customHeight="1">
      <c r="A1" s="739" t="s">
        <v>605</v>
      </c>
      <c r="B1" s="740"/>
      <c r="C1" s="740"/>
      <c r="D1" s="740"/>
      <c r="E1" s="740"/>
      <c r="F1" s="741"/>
      <c r="G1" s="741"/>
      <c r="H1" s="741"/>
      <c r="I1" s="741"/>
    </row>
    <row r="2" spans="1:10" ht="30.75" customHeight="1">
      <c r="A2" s="739" t="s">
        <v>606</v>
      </c>
    </row>
    <row r="3" spans="1:10" ht="30.75" customHeight="1">
      <c r="A3" s="739" t="s">
        <v>607</v>
      </c>
    </row>
    <row r="4" spans="1:10" ht="21.75" customHeight="1" thickBot="1">
      <c r="A4" s="739"/>
    </row>
    <row r="5" spans="1:10" ht="19.5" customHeight="1" thickBot="1">
      <c r="A5" s="743"/>
      <c r="B5" s="1301" t="s">
        <v>556</v>
      </c>
      <c r="C5" s="1301"/>
      <c r="D5" s="1302" t="str">
        <f>①平均年齢別児童数計算表!$N$3</f>
        <v>記載例小規模保育園</v>
      </c>
      <c r="E5" s="1303"/>
      <c r="F5" s="1303"/>
      <c r="G5" s="1303"/>
      <c r="H5" s="1304"/>
    </row>
    <row r="6" spans="1:10" ht="19.5" customHeight="1">
      <c r="A6" s="743"/>
      <c r="C6" s="746"/>
      <c r="D6" s="746"/>
      <c r="E6" s="747"/>
      <c r="F6" s="747"/>
      <c r="G6" s="747"/>
      <c r="H6" s="747"/>
    </row>
    <row r="7" spans="1:10" ht="19.5" customHeight="1" thickBot="1">
      <c r="A7" s="748" t="s">
        <v>608</v>
      </c>
    </row>
    <row r="8" spans="1:10" ht="33.75" customHeight="1">
      <c r="B8" s="1305"/>
      <c r="C8" s="1283"/>
      <c r="D8" s="1284"/>
      <c r="E8" s="749" t="s">
        <v>609</v>
      </c>
      <c r="F8" s="750" t="s">
        <v>685</v>
      </c>
      <c r="G8" s="1306" t="s">
        <v>610</v>
      </c>
      <c r="H8" s="1307"/>
    </row>
    <row r="9" spans="1:10" ht="24" customHeight="1" thickBot="1">
      <c r="A9" s="751"/>
      <c r="B9" s="752" t="s">
        <v>611</v>
      </c>
      <c r="C9" s="753" t="s">
        <v>612</v>
      </c>
      <c r="D9" s="753"/>
      <c r="E9" s="754"/>
      <c r="F9" s="755"/>
      <c r="G9" s="756"/>
      <c r="H9" s="757"/>
    </row>
    <row r="10" spans="1:10" ht="28.5" customHeight="1" thickBot="1">
      <c r="A10" s="751"/>
      <c r="B10" s="758"/>
      <c r="C10" s="1308" t="s">
        <v>613</v>
      </c>
      <c r="D10" s="1309"/>
      <c r="E10" s="759"/>
      <c r="F10" s="853">
        <v>0</v>
      </c>
      <c r="G10" s="854">
        <f>F10*1/30</f>
        <v>0</v>
      </c>
      <c r="H10" s="855">
        <f>ROUNDDOWN(G10,1)</f>
        <v>0</v>
      </c>
      <c r="J10" s="760"/>
    </row>
    <row r="11" spans="1:10" ht="28.5" customHeight="1" thickBot="1">
      <c r="A11" s="751"/>
      <c r="B11" s="758"/>
      <c r="C11" s="1293" t="s">
        <v>614</v>
      </c>
      <c r="D11" s="1294"/>
      <c r="E11" s="761"/>
      <c r="F11" s="853">
        <v>0</v>
      </c>
      <c r="G11" s="856">
        <f>F11*1/20</f>
        <v>0</v>
      </c>
      <c r="H11" s="857">
        <f>ROUNDDOWN(G11,1)</f>
        <v>0</v>
      </c>
      <c r="J11" s="760"/>
    </row>
    <row r="12" spans="1:10" ht="28.5" customHeight="1" thickBot="1">
      <c r="A12" s="751"/>
      <c r="B12" s="758"/>
      <c r="C12" s="1293" t="s">
        <v>615</v>
      </c>
      <c r="D12" s="1294"/>
      <c r="E12" s="761"/>
      <c r="F12" s="853">
        <f>①平均年齢別児童数計算表!$W$43-①平均年齢別児童数計算表!$AA$43</f>
        <v>14</v>
      </c>
      <c r="G12" s="856">
        <f>F12*1/6</f>
        <v>2.3333333333333335</v>
      </c>
      <c r="H12" s="857">
        <f>ROUNDDOWN(G12,1)</f>
        <v>2.2999999999999998</v>
      </c>
      <c r="J12" s="760"/>
    </row>
    <row r="13" spans="1:10" ht="28.5" customHeight="1" thickBot="1">
      <c r="A13" s="751"/>
      <c r="B13" s="758"/>
      <c r="C13" s="1293" t="s">
        <v>616</v>
      </c>
      <c r="D13" s="1295"/>
      <c r="E13" s="761"/>
      <c r="F13" s="853">
        <f>①平均年齢別児童数計算表!$W$44-①平均年齢別児童数計算表!$AA$44</f>
        <v>2</v>
      </c>
      <c r="G13" s="856">
        <f>F13*1/3</f>
        <v>0.66666666666666663</v>
      </c>
      <c r="H13" s="857">
        <f>ROUNDDOWN(G13,1)</f>
        <v>0.6</v>
      </c>
      <c r="J13" s="760"/>
    </row>
    <row r="14" spans="1:10" ht="24" customHeight="1" thickBot="1">
      <c r="A14" s="751"/>
      <c r="B14" s="758"/>
      <c r="C14" s="1296" t="s">
        <v>617</v>
      </c>
      <c r="D14" s="1295"/>
      <c r="E14" s="762" t="s">
        <v>618</v>
      </c>
      <c r="F14" s="853">
        <f>①平均年齢別児童数計算表!$AA$45</f>
        <v>2</v>
      </c>
      <c r="G14" s="856">
        <f>IF(E14="あり",F14/2,0)</f>
        <v>1</v>
      </c>
      <c r="H14" s="857">
        <f>ROUNDDOWN(G14,1)</f>
        <v>1</v>
      </c>
      <c r="J14" s="760"/>
    </row>
    <row r="15" spans="1:10" ht="24" customHeight="1" thickBot="1">
      <c r="A15" s="751"/>
      <c r="B15" s="763"/>
      <c r="C15" s="1297" t="s">
        <v>619</v>
      </c>
      <c r="D15" s="1298"/>
      <c r="E15" s="764"/>
      <c r="F15" s="765"/>
      <c r="G15" s="766"/>
      <c r="H15" s="858">
        <v>1</v>
      </c>
      <c r="J15" s="760"/>
    </row>
    <row r="16" spans="1:10" ht="24" customHeight="1" thickTop="1">
      <c r="A16" s="751"/>
      <c r="B16" s="763"/>
      <c r="C16" s="1299" t="s">
        <v>620</v>
      </c>
      <c r="D16" s="1300"/>
      <c r="E16" s="767"/>
      <c r="F16" s="768"/>
      <c r="G16" s="769"/>
      <c r="H16" s="859">
        <f>ROUND(SUM(H10:H15),0)</f>
        <v>5</v>
      </c>
      <c r="J16" s="760"/>
    </row>
    <row r="17" spans="1:9" ht="24" customHeight="1">
      <c r="A17" s="751"/>
      <c r="B17" s="770" t="s">
        <v>621</v>
      </c>
      <c r="C17" s="1283" t="s">
        <v>622</v>
      </c>
      <c r="D17" s="1284"/>
      <c r="E17" s="771" t="s">
        <v>618</v>
      </c>
      <c r="F17" s="860"/>
      <c r="G17" s="861"/>
      <c r="H17" s="862">
        <f>IF(E17="あり",0.4,0)</f>
        <v>0.4</v>
      </c>
    </row>
    <row r="18" spans="1:9" ht="24" customHeight="1">
      <c r="A18" s="751"/>
      <c r="B18" s="770" t="s">
        <v>623</v>
      </c>
      <c r="C18" s="1283" t="s">
        <v>624</v>
      </c>
      <c r="D18" s="1284"/>
      <c r="E18" s="771" t="s">
        <v>625</v>
      </c>
      <c r="F18" s="860"/>
      <c r="G18" s="861"/>
      <c r="H18" s="862">
        <f>IF(E18="あり",0.5,0)</f>
        <v>0</v>
      </c>
    </row>
    <row r="19" spans="1:9" ht="24" customHeight="1">
      <c r="A19" s="751"/>
      <c r="B19" s="770" t="s">
        <v>626</v>
      </c>
      <c r="C19" s="772" t="s">
        <v>627</v>
      </c>
      <c r="D19" s="773" t="s">
        <v>639</v>
      </c>
      <c r="E19" s="771" t="s">
        <v>625</v>
      </c>
      <c r="F19" s="860"/>
      <c r="G19" s="861"/>
      <c r="H19" s="862">
        <f>IF(E19="あり",0.6,0)</f>
        <v>0</v>
      </c>
    </row>
    <row r="20" spans="1:9" ht="27.75" customHeight="1">
      <c r="A20" s="751"/>
      <c r="B20" s="774" t="s">
        <v>628</v>
      </c>
      <c r="C20" s="1285" t="s">
        <v>629</v>
      </c>
      <c r="D20" s="1286"/>
      <c r="E20" s="771" t="s">
        <v>625</v>
      </c>
      <c r="F20" s="860"/>
      <c r="G20" s="861"/>
      <c r="H20" s="863">
        <f>IF(E20="あり",-1,0)</f>
        <v>0</v>
      </c>
    </row>
    <row r="21" spans="1:9" ht="27.75" customHeight="1" thickBot="1">
      <c r="A21" s="751"/>
      <c r="B21" s="775" t="s">
        <v>630</v>
      </c>
      <c r="C21" s="776"/>
      <c r="D21" s="776"/>
      <c r="E21" s="777"/>
      <c r="F21" s="778"/>
      <c r="G21" s="779"/>
      <c r="H21" s="780">
        <v>1.3</v>
      </c>
    </row>
    <row r="22" spans="1:9" ht="24" customHeight="1" thickTop="1" thickBot="1">
      <c r="A22" s="751"/>
      <c r="B22" s="781" t="s">
        <v>567</v>
      </c>
      <c r="C22" s="782"/>
      <c r="D22" s="782"/>
      <c r="E22" s="782"/>
      <c r="F22" s="864"/>
      <c r="G22" s="865"/>
      <c r="H22" s="866">
        <f>SUM(H16:H21)</f>
        <v>6.7</v>
      </c>
    </row>
    <row r="23" spans="1:9" ht="24" customHeight="1" thickBot="1">
      <c r="A23" s="751"/>
      <c r="B23" s="783" t="s">
        <v>631</v>
      </c>
      <c r="C23" s="784"/>
      <c r="D23" s="784"/>
      <c r="E23" s="784"/>
      <c r="F23" s="867"/>
      <c r="G23" s="868"/>
      <c r="H23" s="869">
        <f>ROUND(H22,0)</f>
        <v>7</v>
      </c>
    </row>
    <row r="24" spans="1:9" ht="24" customHeight="1">
      <c r="A24" s="751"/>
      <c r="B24" s="785"/>
      <c r="C24" s="782"/>
      <c r="D24" s="782"/>
      <c r="E24" s="782"/>
      <c r="F24" s="870"/>
      <c r="G24" s="871"/>
      <c r="H24" s="788"/>
      <c r="I24" s="786"/>
    </row>
    <row r="25" spans="1:9" ht="33.75" customHeight="1" thickBot="1">
      <c r="A25" s="789" t="s">
        <v>632</v>
      </c>
      <c r="B25" s="782"/>
      <c r="C25" s="782"/>
      <c r="D25" s="782"/>
      <c r="E25" s="782"/>
      <c r="F25" s="782"/>
      <c r="H25" s="790"/>
      <c r="I25" s="787"/>
    </row>
    <row r="26" spans="1:9" ht="25.5" customHeight="1" thickBot="1">
      <c r="A26" s="751"/>
      <c r="B26" s="1287" t="s">
        <v>633</v>
      </c>
      <c r="C26" s="1288"/>
      <c r="D26" s="1288"/>
      <c r="E26" s="1288"/>
      <c r="F26" s="1289"/>
      <c r="G26" s="791">
        <f>H23/3</f>
        <v>2.3333333333333335</v>
      </c>
      <c r="H26" s="792">
        <f>IF(ROUND(G26,0)=0,1,ROUND(G26,0))</f>
        <v>2</v>
      </c>
      <c r="I26" s="745"/>
    </row>
    <row r="27" spans="1:9" ht="25.5" customHeight="1" thickBot="1">
      <c r="A27" s="751"/>
      <c r="B27" s="1290" t="s">
        <v>634</v>
      </c>
      <c r="C27" s="1291"/>
      <c r="D27" s="1291"/>
      <c r="E27" s="1291"/>
      <c r="F27" s="1292"/>
      <c r="G27" s="791">
        <f>H23/5</f>
        <v>1.4</v>
      </c>
      <c r="H27" s="792">
        <f>IF(ROUND(G27,0)=0,1,ROUND(G27,0))</f>
        <v>1</v>
      </c>
      <c r="I27" s="745"/>
    </row>
    <row r="28" spans="1:9" ht="25.5" customHeight="1">
      <c r="A28" s="751"/>
      <c r="B28" s="782"/>
      <c r="C28" s="782"/>
      <c r="D28" s="782"/>
      <c r="E28" s="782"/>
      <c r="F28" s="782"/>
      <c r="G28" s="786"/>
      <c r="H28" s="793"/>
      <c r="I28" s="745"/>
    </row>
    <row r="29" spans="1:9" ht="25.5" customHeight="1" thickBot="1">
      <c r="A29" s="789" t="s">
        <v>635</v>
      </c>
      <c r="B29" s="782"/>
      <c r="C29" s="782"/>
      <c r="D29" s="782"/>
      <c r="E29" s="782"/>
      <c r="F29" s="782"/>
      <c r="G29" s="786"/>
      <c r="H29" s="786"/>
      <c r="I29" s="745"/>
    </row>
    <row r="30" spans="1:9" ht="25.5" customHeight="1" thickBot="1">
      <c r="B30" s="794"/>
      <c r="C30" s="795">
        <v>48860</v>
      </c>
      <c r="D30" s="796" t="s">
        <v>636</v>
      </c>
      <c r="E30" s="797"/>
      <c r="F30" s="797"/>
      <c r="G30" s="798"/>
      <c r="H30" s="799">
        <f>ROUNDDOWN(C30*H26*12,-3)</f>
        <v>1172000</v>
      </c>
      <c r="I30" s="745"/>
    </row>
    <row r="31" spans="1:9" ht="25.5" customHeight="1" thickBot="1">
      <c r="B31" s="800"/>
      <c r="C31" s="801">
        <v>6110</v>
      </c>
      <c r="D31" s="802" t="s">
        <v>637</v>
      </c>
      <c r="E31" s="803"/>
      <c r="F31" s="803"/>
      <c r="G31" s="804"/>
      <c r="H31" s="805">
        <f>ROUNDDOWN(C31*H27*12,-3)</f>
        <v>73000</v>
      </c>
      <c r="I31" s="745"/>
    </row>
    <row r="32" spans="1:9" ht="25.5" customHeight="1" thickTop="1" thickBot="1">
      <c r="B32" s="806"/>
      <c r="C32" s="807" t="s">
        <v>638</v>
      </c>
      <c r="D32" s="807"/>
      <c r="E32" s="808"/>
      <c r="F32" s="808"/>
      <c r="G32" s="808"/>
      <c r="H32" s="809">
        <f>SUM(H30:H31)</f>
        <v>1245000</v>
      </c>
    </row>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sheetData>
  <mergeCells count="16">
    <mergeCell ref="C11:D11"/>
    <mergeCell ref="B5:C5"/>
    <mergeCell ref="D5:H5"/>
    <mergeCell ref="B8:D8"/>
    <mergeCell ref="G8:H8"/>
    <mergeCell ref="C10:D10"/>
    <mergeCell ref="C18:D18"/>
    <mergeCell ref="C20:D20"/>
    <mergeCell ref="B26:F26"/>
    <mergeCell ref="B27:F27"/>
    <mergeCell ref="C12:D12"/>
    <mergeCell ref="C13:D13"/>
    <mergeCell ref="C14:D14"/>
    <mergeCell ref="C15:D15"/>
    <mergeCell ref="C16:D16"/>
    <mergeCell ref="C17:D17"/>
  </mergeCells>
  <phoneticPr fontId="7"/>
  <dataValidations count="1">
    <dataValidation type="list" allowBlank="1" showInputMessage="1" showErrorMessage="1" sqref="E14 E17:E20">
      <formula1>"　,あり,なし"</formula1>
    </dataValidation>
  </dataValidations>
  <pageMargins left="0.92" right="0.56000000000000005" top="0.75" bottom="0.75" header="0.3" footer="0.3"/>
  <pageSetup paperSize="9" scale="95" orientation="portrait" horizontalDpi="300" verticalDpi="300"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A1:AN52"/>
  <sheetViews>
    <sheetView showGridLines="0" view="pageBreakPreview" topLeftCell="A10" zoomScale="70" zoomScaleNormal="87" zoomScaleSheetLayoutView="70" workbookViewId="0">
      <selection activeCell="D17" sqref="D17:AM17"/>
    </sheetView>
  </sheetViews>
  <sheetFormatPr defaultColWidth="9" defaultRowHeight="18" customHeight="1"/>
  <cols>
    <col min="1" max="1" width="2.875" style="905" customWidth="1"/>
    <col min="2" max="2" width="3.125" style="905" customWidth="1"/>
    <col min="3" max="34" width="3" style="905" customWidth="1"/>
    <col min="35" max="35" width="2.75" style="905" customWidth="1"/>
    <col min="36" max="37" width="3" style="905" customWidth="1"/>
    <col min="38" max="38" width="2.5" style="905" customWidth="1"/>
    <col min="39" max="40" width="3" style="905" customWidth="1"/>
    <col min="41" max="16384" width="9" style="905"/>
  </cols>
  <sheetData>
    <row r="1" spans="1:40" ht="18" customHeight="1">
      <c r="A1" s="902"/>
      <c r="B1" s="903"/>
      <c r="C1" s="903"/>
      <c r="D1" s="903"/>
      <c r="E1" s="903"/>
      <c r="F1" s="903"/>
      <c r="G1" s="903"/>
      <c r="H1" s="903"/>
      <c r="I1" s="903"/>
      <c r="J1" s="903"/>
      <c r="K1" s="903"/>
      <c r="L1" s="903"/>
      <c r="M1" s="903"/>
      <c r="N1" s="903"/>
      <c r="O1" s="903"/>
      <c r="P1" s="903"/>
      <c r="Q1" s="903"/>
      <c r="R1" s="903"/>
      <c r="S1" s="903"/>
      <c r="T1" s="903"/>
      <c r="U1" s="903"/>
      <c r="V1" s="903"/>
      <c r="W1" s="903"/>
      <c r="X1" s="903"/>
      <c r="Y1" s="903"/>
      <c r="Z1" s="903"/>
      <c r="AA1" s="903"/>
      <c r="AB1" s="903"/>
      <c r="AC1" s="903"/>
      <c r="AD1" s="903"/>
      <c r="AE1" s="903"/>
      <c r="AF1" s="903"/>
      <c r="AG1" s="903"/>
      <c r="AH1" s="903"/>
      <c r="AI1" s="903"/>
      <c r="AJ1" s="903"/>
      <c r="AK1" s="903"/>
      <c r="AL1" s="903"/>
      <c r="AM1" s="903"/>
      <c r="AN1" s="904"/>
    </row>
    <row r="2" spans="1:40" ht="18" customHeight="1">
      <c r="A2" s="902"/>
      <c r="B2" s="906" t="s">
        <v>688</v>
      </c>
      <c r="C2" s="903"/>
      <c r="D2" s="903"/>
      <c r="E2" s="903"/>
      <c r="F2" s="903"/>
      <c r="G2" s="903"/>
      <c r="H2" s="903"/>
      <c r="I2" s="903"/>
      <c r="J2" s="903"/>
      <c r="K2" s="903"/>
      <c r="L2" s="903"/>
      <c r="M2" s="903"/>
      <c r="N2" s="903"/>
      <c r="O2" s="903"/>
      <c r="P2" s="903"/>
      <c r="Q2" s="903"/>
      <c r="R2" s="903"/>
      <c r="S2" s="903"/>
      <c r="T2" s="903"/>
      <c r="U2" s="903"/>
      <c r="V2" s="903"/>
      <c r="W2" s="903"/>
      <c r="X2" s="903"/>
      <c r="Y2" s="903"/>
      <c r="Z2" s="903"/>
      <c r="AA2" s="903"/>
      <c r="AB2" s="903"/>
      <c r="AC2" s="903"/>
      <c r="AD2" s="903"/>
      <c r="AE2" s="903"/>
      <c r="AF2" s="903"/>
      <c r="AG2" s="903"/>
      <c r="AH2" s="903"/>
      <c r="AI2" s="903"/>
      <c r="AJ2" s="903"/>
      <c r="AK2" s="903"/>
      <c r="AL2" s="903"/>
      <c r="AM2" s="903"/>
      <c r="AN2" s="904"/>
    </row>
    <row r="3" spans="1:40" ht="18" customHeight="1">
      <c r="A3" s="902"/>
      <c r="B3" s="903"/>
      <c r="C3" s="2456" t="str">
        <f>"令和"&amp;①平均年齢別児童数計算表!$E$3&amp;"年度賃金改善計画書（処遇改善等加算Ⅲ）"</f>
        <v>令和4年度賃金改善計画書（処遇改善等加算Ⅲ）</v>
      </c>
      <c r="D3" s="2456"/>
      <c r="E3" s="2456"/>
      <c r="F3" s="2456"/>
      <c r="G3" s="2456"/>
      <c r="H3" s="2456"/>
      <c r="I3" s="2456"/>
      <c r="J3" s="2456"/>
      <c r="K3" s="2456"/>
      <c r="L3" s="2456"/>
      <c r="M3" s="2456"/>
      <c r="N3" s="2456"/>
      <c r="O3" s="2456"/>
      <c r="P3" s="2456"/>
      <c r="Q3" s="2456"/>
      <c r="R3" s="2456"/>
      <c r="S3" s="2456"/>
      <c r="T3" s="2456"/>
      <c r="U3" s="2456"/>
      <c r="V3" s="2456"/>
      <c r="W3" s="2456"/>
      <c r="X3" s="2456"/>
      <c r="Y3" s="2456"/>
      <c r="Z3" s="2456"/>
      <c r="AA3" s="2456"/>
      <c r="AB3" s="2456"/>
      <c r="AC3" s="2456"/>
      <c r="AD3" s="2456"/>
      <c r="AE3" s="2456"/>
      <c r="AF3" s="2456"/>
      <c r="AG3" s="2456"/>
      <c r="AH3" s="2456"/>
      <c r="AI3" s="2456"/>
      <c r="AJ3" s="2456"/>
      <c r="AK3" s="2456"/>
      <c r="AL3" s="2456"/>
      <c r="AM3" s="2456"/>
      <c r="AN3" s="904"/>
    </row>
    <row r="4" spans="1:40" ht="18" customHeight="1">
      <c r="A4" s="902"/>
      <c r="B4" s="903"/>
      <c r="C4" s="907"/>
      <c r="D4" s="907"/>
      <c r="E4" s="907"/>
      <c r="F4" s="907"/>
      <c r="G4" s="907"/>
      <c r="H4" s="907"/>
      <c r="I4" s="907"/>
      <c r="J4" s="907"/>
      <c r="K4" s="907"/>
      <c r="L4" s="907"/>
      <c r="M4" s="907"/>
      <c r="N4" s="907"/>
      <c r="O4" s="907"/>
      <c r="P4" s="907"/>
      <c r="Q4" s="907"/>
      <c r="R4" s="907"/>
      <c r="S4" s="907"/>
      <c r="T4" s="907"/>
      <c r="U4" s="907"/>
      <c r="V4" s="907"/>
      <c r="W4" s="907"/>
      <c r="X4" s="907"/>
      <c r="Y4" s="907"/>
      <c r="Z4" s="907"/>
      <c r="AA4" s="907"/>
      <c r="AB4" s="907"/>
      <c r="AC4" s="907"/>
      <c r="AD4" s="907"/>
      <c r="AE4" s="907"/>
      <c r="AF4" s="907"/>
      <c r="AG4" s="907"/>
      <c r="AH4" s="907"/>
      <c r="AI4" s="907"/>
      <c r="AJ4" s="907"/>
      <c r="AK4" s="907"/>
      <c r="AL4" s="908"/>
      <c r="AM4" s="903"/>
      <c r="AN4" s="904"/>
    </row>
    <row r="5" spans="1:40" ht="18" customHeight="1" thickBot="1">
      <c r="A5" s="902"/>
      <c r="B5" s="903"/>
      <c r="C5" s="909"/>
      <c r="D5" s="909"/>
      <c r="E5" s="909"/>
      <c r="F5" s="909"/>
      <c r="G5" s="909"/>
      <c r="H5" s="909"/>
      <c r="I5" s="909"/>
      <c r="J5" s="909"/>
      <c r="K5" s="909"/>
      <c r="L5" s="909"/>
      <c r="M5" s="909"/>
      <c r="N5" s="909"/>
      <c r="O5" s="909"/>
      <c r="P5" s="909"/>
      <c r="Q5" s="909"/>
      <c r="R5" s="909"/>
      <c r="S5" s="909"/>
      <c r="T5" s="909"/>
      <c r="U5" s="909"/>
      <c r="V5" s="909"/>
      <c r="W5" s="909"/>
      <c r="X5" s="909"/>
      <c r="Y5" s="909"/>
      <c r="Z5" s="909"/>
      <c r="AA5" s="909"/>
      <c r="AB5" s="909"/>
      <c r="AC5" s="909"/>
      <c r="AD5" s="909"/>
      <c r="AE5" s="909"/>
      <c r="AF5" s="909"/>
      <c r="AG5" s="909"/>
      <c r="AH5" s="909"/>
      <c r="AI5" s="910"/>
      <c r="AJ5" s="903"/>
      <c r="AK5" s="2457"/>
      <c r="AL5" s="2457"/>
      <c r="AM5" s="903"/>
      <c r="AN5" s="904"/>
    </row>
    <row r="6" spans="1:40" ht="17.25" customHeight="1">
      <c r="A6" s="902"/>
      <c r="B6" s="903"/>
      <c r="C6" s="903"/>
      <c r="D6" s="903"/>
      <c r="E6" s="903"/>
      <c r="F6" s="903"/>
      <c r="G6" s="903"/>
      <c r="H6" s="903"/>
      <c r="I6" s="903"/>
      <c r="J6" s="903"/>
      <c r="K6" s="903"/>
      <c r="L6" s="903"/>
      <c r="M6" s="903"/>
      <c r="N6" s="903"/>
      <c r="O6" s="903"/>
      <c r="P6" s="903"/>
      <c r="Q6" s="903"/>
      <c r="R6" s="903"/>
      <c r="S6" s="903"/>
      <c r="T6" s="2458" t="s">
        <v>6</v>
      </c>
      <c r="U6" s="2459"/>
      <c r="V6" s="2459"/>
      <c r="W6" s="2459"/>
      <c r="X6" s="2459"/>
      <c r="Y6" s="2459"/>
      <c r="Z6" s="2460"/>
      <c r="AA6" s="2461" t="str">
        <f>【様式３】加算人数認定!U8</f>
        <v>三木市</v>
      </c>
      <c r="AB6" s="2461"/>
      <c r="AC6" s="2461"/>
      <c r="AD6" s="2461"/>
      <c r="AE6" s="2461"/>
      <c r="AF6" s="2461"/>
      <c r="AG6" s="2461"/>
      <c r="AH6" s="2461"/>
      <c r="AI6" s="2461"/>
      <c r="AJ6" s="2461"/>
      <c r="AK6" s="2461"/>
      <c r="AL6" s="2461"/>
      <c r="AM6" s="2462"/>
      <c r="AN6" s="904"/>
    </row>
    <row r="7" spans="1:40" ht="17.25" customHeight="1">
      <c r="A7" s="902"/>
      <c r="B7" s="903"/>
      <c r="C7" s="903"/>
      <c r="D7" s="903"/>
      <c r="E7" s="903"/>
      <c r="F7" s="903"/>
      <c r="G7" s="903"/>
      <c r="H7" s="903"/>
      <c r="I7" s="903"/>
      <c r="J7" s="903"/>
      <c r="K7" s="903"/>
      <c r="L7" s="903"/>
      <c r="M7" s="903"/>
      <c r="N7" s="903"/>
      <c r="O7" s="903"/>
      <c r="P7" s="903"/>
      <c r="Q7" s="903"/>
      <c r="R7" s="903"/>
      <c r="S7" s="903"/>
      <c r="T7" s="2463" t="s">
        <v>9</v>
      </c>
      <c r="U7" s="2464"/>
      <c r="V7" s="2464"/>
      <c r="W7" s="2464"/>
      <c r="X7" s="2464"/>
      <c r="Y7" s="2464"/>
      <c r="Z7" s="2465"/>
      <c r="AA7" s="2466" t="str">
        <f>①平均年齢別児童数計算表!$N$3</f>
        <v>記載例小規模保育園</v>
      </c>
      <c r="AB7" s="2466"/>
      <c r="AC7" s="2466"/>
      <c r="AD7" s="2466"/>
      <c r="AE7" s="2466"/>
      <c r="AF7" s="2466"/>
      <c r="AG7" s="2466"/>
      <c r="AH7" s="2466"/>
      <c r="AI7" s="2466"/>
      <c r="AJ7" s="2466"/>
      <c r="AK7" s="2466"/>
      <c r="AL7" s="2466"/>
      <c r="AM7" s="2467"/>
      <c r="AN7" s="904"/>
    </row>
    <row r="8" spans="1:40" ht="17.25" customHeight="1">
      <c r="A8" s="902"/>
      <c r="B8" s="903"/>
      <c r="C8" s="903"/>
      <c r="D8" s="903"/>
      <c r="E8" s="903"/>
      <c r="F8" s="903"/>
      <c r="G8" s="903"/>
      <c r="H8" s="903"/>
      <c r="I8" s="903"/>
      <c r="J8" s="903"/>
      <c r="K8" s="903"/>
      <c r="L8" s="903"/>
      <c r="M8" s="903"/>
      <c r="N8" s="903"/>
      <c r="O8" s="903"/>
      <c r="P8" s="903"/>
      <c r="Q8" s="903"/>
      <c r="R8" s="903"/>
      <c r="S8" s="903"/>
      <c r="T8" s="2463" t="s">
        <v>41</v>
      </c>
      <c r="U8" s="2464"/>
      <c r="V8" s="2464"/>
      <c r="W8" s="2464"/>
      <c r="X8" s="2464"/>
      <c r="Y8" s="2464"/>
      <c r="Z8" s="2465"/>
      <c r="AA8" s="2466" t="str">
        <f>①平均年齢別児童数計算表!$N$4</f>
        <v>小規模保育事業所Ａ型</v>
      </c>
      <c r="AB8" s="2466"/>
      <c r="AC8" s="2466"/>
      <c r="AD8" s="2466"/>
      <c r="AE8" s="2466"/>
      <c r="AF8" s="2466"/>
      <c r="AG8" s="2466"/>
      <c r="AH8" s="2466"/>
      <c r="AI8" s="2466"/>
      <c r="AJ8" s="2466"/>
      <c r="AK8" s="2466"/>
      <c r="AL8" s="2466"/>
      <c r="AM8" s="2467"/>
      <c r="AN8" s="904"/>
    </row>
    <row r="9" spans="1:40" ht="17.25" customHeight="1" thickBot="1">
      <c r="A9" s="902"/>
      <c r="B9" s="903"/>
      <c r="C9" s="903"/>
      <c r="D9" s="903"/>
      <c r="E9" s="903"/>
      <c r="F9" s="903"/>
      <c r="G9" s="903"/>
      <c r="H9" s="903"/>
      <c r="I9" s="903"/>
      <c r="J9" s="903"/>
      <c r="K9" s="903"/>
      <c r="L9" s="903"/>
      <c r="M9" s="903"/>
      <c r="N9" s="903"/>
      <c r="O9" s="903"/>
      <c r="P9" s="903"/>
      <c r="Q9" s="903"/>
      <c r="R9" s="903"/>
      <c r="S9" s="903"/>
      <c r="T9" s="2468" t="s">
        <v>35</v>
      </c>
      <c r="U9" s="2469"/>
      <c r="V9" s="2469"/>
      <c r="W9" s="2469"/>
      <c r="X9" s="2469"/>
      <c r="Y9" s="2469"/>
      <c r="Z9" s="2470"/>
      <c r="AA9" s="911">
        <f>【様式３】加算人数認定!U11</f>
        <v>0</v>
      </c>
      <c r="AB9" s="912">
        <f>【様式３】加算人数認定!V11</f>
        <v>0</v>
      </c>
      <c r="AC9" s="911">
        <f>【様式３】加算人数認定!W11</f>
        <v>0</v>
      </c>
      <c r="AD9" s="913">
        <f>【様式３】加算人数認定!X11</f>
        <v>0</v>
      </c>
      <c r="AE9" s="912">
        <f>【様式３】加算人数認定!Y11</f>
        <v>0</v>
      </c>
      <c r="AF9" s="911">
        <f>【様式３】加算人数認定!Z11</f>
        <v>0</v>
      </c>
      <c r="AG9" s="912">
        <f>【様式３】加算人数認定!AA11</f>
        <v>0</v>
      </c>
      <c r="AH9" s="911">
        <f>【様式３】加算人数認定!AB11</f>
        <v>0</v>
      </c>
      <c r="AI9" s="913">
        <f>【様式３】加算人数認定!AC11</f>
        <v>0</v>
      </c>
      <c r="AJ9" s="913">
        <f>【様式３】加算人数認定!AD11</f>
        <v>0</v>
      </c>
      <c r="AK9" s="913">
        <f>【様式３】加算人数認定!AE11</f>
        <v>0</v>
      </c>
      <c r="AL9" s="912">
        <f>【様式３】加算人数認定!AF11</f>
        <v>0</v>
      </c>
      <c r="AM9" s="914">
        <f>【様式３】加算人数認定!AG11</f>
        <v>0</v>
      </c>
      <c r="AN9" s="904"/>
    </row>
    <row r="10" spans="1:40" s="920" customFormat="1" ht="9.9499999999999993" customHeight="1">
      <c r="A10" s="915"/>
      <c r="B10" s="916"/>
      <c r="C10" s="916"/>
      <c r="D10" s="910"/>
      <c r="E10" s="910"/>
      <c r="F10" s="910"/>
      <c r="G10" s="910"/>
      <c r="H10" s="910"/>
      <c r="I10" s="910"/>
      <c r="J10" s="917"/>
      <c r="K10" s="917"/>
      <c r="L10" s="917"/>
      <c r="M10" s="917"/>
      <c r="N10" s="917"/>
      <c r="O10" s="917"/>
      <c r="P10" s="910"/>
      <c r="Q10" s="910"/>
      <c r="R10" s="910"/>
      <c r="S10" s="910"/>
      <c r="T10" s="910"/>
      <c r="U10" s="917"/>
      <c r="V10" s="917"/>
      <c r="W10" s="917"/>
      <c r="X10" s="917"/>
      <c r="Y10" s="917"/>
      <c r="Z10" s="917"/>
      <c r="AA10" s="918"/>
      <c r="AB10" s="918"/>
      <c r="AC10" s="918"/>
      <c r="AD10" s="918"/>
      <c r="AE10" s="918"/>
      <c r="AF10" s="918"/>
      <c r="AG10" s="918"/>
      <c r="AH10" s="918"/>
      <c r="AI10" s="918"/>
      <c r="AJ10" s="918"/>
      <c r="AK10" s="918"/>
      <c r="AL10" s="916"/>
      <c r="AM10" s="916"/>
      <c r="AN10" s="919"/>
    </row>
    <row r="11" spans="1:40" ht="18" customHeight="1">
      <c r="A11" s="902"/>
      <c r="B11" s="903" t="s">
        <v>12</v>
      </c>
      <c r="C11" s="903"/>
      <c r="D11" s="903"/>
      <c r="E11" s="903"/>
      <c r="F11" s="903"/>
      <c r="G11" s="903"/>
      <c r="H11" s="903"/>
      <c r="I11" s="903"/>
      <c r="J11" s="903"/>
      <c r="K11" s="903"/>
      <c r="L11" s="903"/>
      <c r="M11" s="903"/>
      <c r="N11" s="903"/>
      <c r="O11" s="903"/>
      <c r="P11" s="903"/>
      <c r="Q11" s="903"/>
      <c r="R11" s="903"/>
      <c r="S11" s="903"/>
      <c r="T11" s="903"/>
      <c r="U11" s="903"/>
      <c r="V11" s="903"/>
      <c r="W11" s="903"/>
      <c r="X11" s="903"/>
      <c r="Y11" s="903"/>
      <c r="Z11" s="903"/>
      <c r="AA11" s="903"/>
      <c r="AB11" s="903"/>
      <c r="AC11" s="903"/>
      <c r="AD11" s="903"/>
      <c r="AE11" s="903"/>
      <c r="AF11" s="903"/>
      <c r="AG11" s="903"/>
      <c r="AH11" s="903"/>
      <c r="AI11" s="903"/>
      <c r="AJ11" s="903"/>
      <c r="AK11" s="903"/>
      <c r="AL11" s="903"/>
      <c r="AM11" s="903"/>
      <c r="AN11" s="904"/>
    </row>
    <row r="12" spans="1:40" ht="18" customHeight="1">
      <c r="A12" s="902"/>
      <c r="B12" s="903"/>
      <c r="C12" s="921" t="s">
        <v>689</v>
      </c>
      <c r="D12" s="2436" t="s">
        <v>690</v>
      </c>
      <c r="E12" s="2437"/>
      <c r="F12" s="2437"/>
      <c r="G12" s="2437"/>
      <c r="H12" s="2437"/>
      <c r="I12" s="2437"/>
      <c r="J12" s="2437"/>
      <c r="K12" s="2437"/>
      <c r="L12" s="2437"/>
      <c r="M12" s="2437"/>
      <c r="N12" s="2437"/>
      <c r="O12" s="2437"/>
      <c r="P12" s="2437"/>
      <c r="Q12" s="2437"/>
      <c r="R12" s="2437"/>
      <c r="S12" s="2437"/>
      <c r="T12" s="2437"/>
      <c r="U12" s="2437"/>
      <c r="V12" s="2471">
        <v>585480</v>
      </c>
      <c r="W12" s="2472"/>
      <c r="X12" s="2472"/>
      <c r="Y12" s="2472"/>
      <c r="Z12" s="2472"/>
      <c r="AA12" s="2472"/>
      <c r="AB12" s="2472"/>
      <c r="AC12" s="2472"/>
      <c r="AD12" s="2472"/>
      <c r="AE12" s="2472"/>
      <c r="AF12" s="2472"/>
      <c r="AG12" s="2472"/>
      <c r="AH12" s="2472"/>
      <c r="AI12" s="2472"/>
      <c r="AJ12" s="2472"/>
      <c r="AK12" s="2472"/>
      <c r="AL12" s="2473"/>
      <c r="AM12" s="922" t="s">
        <v>527</v>
      </c>
      <c r="AN12" s="904"/>
    </row>
    <row r="13" spans="1:40" ht="18" customHeight="1">
      <c r="A13" s="902"/>
      <c r="B13" s="903"/>
      <c r="C13" s="921" t="s">
        <v>691</v>
      </c>
      <c r="D13" s="2436" t="s">
        <v>692</v>
      </c>
      <c r="E13" s="2437"/>
      <c r="F13" s="2437"/>
      <c r="G13" s="2437"/>
      <c r="H13" s="2437"/>
      <c r="I13" s="2437"/>
      <c r="J13" s="2437"/>
      <c r="K13" s="2437"/>
      <c r="L13" s="2437"/>
      <c r="M13" s="2437"/>
      <c r="N13" s="2437"/>
      <c r="O13" s="2437"/>
      <c r="P13" s="2437"/>
      <c r="Q13" s="2437"/>
      <c r="R13" s="2437"/>
      <c r="S13" s="2437"/>
      <c r="T13" s="2437"/>
      <c r="U13" s="2437"/>
      <c r="V13" s="2438">
        <f>【様式９別添２】配分変更一覧表!F18</f>
        <v>0</v>
      </c>
      <c r="W13" s="2439"/>
      <c r="X13" s="2439"/>
      <c r="Y13" s="2439"/>
      <c r="Z13" s="2439"/>
      <c r="AA13" s="2439"/>
      <c r="AB13" s="2439"/>
      <c r="AC13" s="2439"/>
      <c r="AD13" s="2439"/>
      <c r="AE13" s="2439"/>
      <c r="AF13" s="2439"/>
      <c r="AG13" s="2439"/>
      <c r="AH13" s="2439"/>
      <c r="AI13" s="2439"/>
      <c r="AJ13" s="2439"/>
      <c r="AK13" s="2439"/>
      <c r="AL13" s="2440"/>
      <c r="AM13" s="922" t="s">
        <v>527</v>
      </c>
      <c r="AN13" s="904"/>
    </row>
    <row r="14" spans="1:40" ht="18" customHeight="1">
      <c r="A14" s="902"/>
      <c r="B14" s="903"/>
      <c r="C14" s="921" t="s">
        <v>693</v>
      </c>
      <c r="D14" s="2436" t="s">
        <v>694</v>
      </c>
      <c r="E14" s="2437"/>
      <c r="F14" s="2437"/>
      <c r="G14" s="2437"/>
      <c r="H14" s="2437"/>
      <c r="I14" s="2437"/>
      <c r="J14" s="2437"/>
      <c r="K14" s="2437"/>
      <c r="L14" s="2437"/>
      <c r="M14" s="2437"/>
      <c r="N14" s="2437"/>
      <c r="O14" s="2437"/>
      <c r="P14" s="2437"/>
      <c r="Q14" s="2437"/>
      <c r="R14" s="2437"/>
      <c r="S14" s="2437"/>
      <c r="T14" s="2437"/>
      <c r="U14" s="2437"/>
      <c r="V14" s="2438">
        <f>【様式９別添２】配分変更一覧表!G18</f>
        <v>0</v>
      </c>
      <c r="W14" s="2439"/>
      <c r="X14" s="2439"/>
      <c r="Y14" s="2439"/>
      <c r="Z14" s="2439"/>
      <c r="AA14" s="2439"/>
      <c r="AB14" s="2439"/>
      <c r="AC14" s="2439"/>
      <c r="AD14" s="2439"/>
      <c r="AE14" s="2439"/>
      <c r="AF14" s="2439"/>
      <c r="AG14" s="2439"/>
      <c r="AH14" s="2439"/>
      <c r="AI14" s="2439"/>
      <c r="AJ14" s="2439"/>
      <c r="AK14" s="2439"/>
      <c r="AL14" s="2440"/>
      <c r="AM14" s="922" t="s">
        <v>527</v>
      </c>
      <c r="AN14" s="904"/>
    </row>
    <row r="15" spans="1:40" ht="18" customHeight="1">
      <c r="A15" s="902"/>
      <c r="B15" s="903"/>
      <c r="C15" s="921" t="s">
        <v>695</v>
      </c>
      <c r="D15" s="2436" t="s">
        <v>696</v>
      </c>
      <c r="E15" s="2437"/>
      <c r="F15" s="2437"/>
      <c r="G15" s="2437"/>
      <c r="H15" s="2437"/>
      <c r="I15" s="2437"/>
      <c r="J15" s="2437"/>
      <c r="K15" s="2437"/>
      <c r="L15" s="2437"/>
      <c r="M15" s="2437"/>
      <c r="N15" s="2437"/>
      <c r="O15" s="2437"/>
      <c r="P15" s="2437"/>
      <c r="Q15" s="2437"/>
      <c r="R15" s="2437"/>
      <c r="S15" s="2437"/>
      <c r="T15" s="2437"/>
      <c r="U15" s="2437"/>
      <c r="V15" s="2441">
        <f>V12-V13+V14</f>
        <v>585480</v>
      </c>
      <c r="W15" s="2442"/>
      <c r="X15" s="2442"/>
      <c r="Y15" s="2442"/>
      <c r="Z15" s="2442"/>
      <c r="AA15" s="2442"/>
      <c r="AB15" s="2442"/>
      <c r="AC15" s="2442"/>
      <c r="AD15" s="2442"/>
      <c r="AE15" s="2442"/>
      <c r="AF15" s="2442"/>
      <c r="AG15" s="2442"/>
      <c r="AH15" s="2442"/>
      <c r="AI15" s="2442"/>
      <c r="AJ15" s="2442"/>
      <c r="AK15" s="2442"/>
      <c r="AL15" s="2443"/>
      <c r="AM15" s="922" t="s">
        <v>527</v>
      </c>
      <c r="AN15" s="904"/>
    </row>
    <row r="16" spans="1:40" ht="18" customHeight="1">
      <c r="A16" s="902"/>
      <c r="B16" s="903"/>
      <c r="C16" s="923" t="s">
        <v>697</v>
      </c>
      <c r="D16" s="2444" t="s">
        <v>698</v>
      </c>
      <c r="E16" s="2437"/>
      <c r="F16" s="2437"/>
      <c r="G16" s="2437"/>
      <c r="H16" s="2437"/>
      <c r="I16" s="2437"/>
      <c r="J16" s="2437"/>
      <c r="K16" s="2437"/>
      <c r="L16" s="2437"/>
      <c r="M16" s="2437"/>
      <c r="N16" s="2437"/>
      <c r="O16" s="2437"/>
      <c r="P16" s="2437"/>
      <c r="Q16" s="2437"/>
      <c r="R16" s="2437"/>
      <c r="S16" s="2437"/>
      <c r="T16" s="2437"/>
      <c r="U16" s="2437"/>
      <c r="V16" s="2445" t="s">
        <v>699</v>
      </c>
      <c r="W16" s="2446"/>
      <c r="X16" s="2446"/>
      <c r="Y16" s="2446"/>
      <c r="Z16" s="2446"/>
      <c r="AA16" s="2446"/>
      <c r="AB16" s="2446"/>
      <c r="AC16" s="2446"/>
      <c r="AD16" s="2446"/>
      <c r="AE16" s="2446"/>
      <c r="AF16" s="2446"/>
      <c r="AG16" s="2446"/>
      <c r="AH16" s="2446"/>
      <c r="AI16" s="2446"/>
      <c r="AJ16" s="2446"/>
      <c r="AK16" s="2446"/>
      <c r="AL16" s="2446"/>
      <c r="AM16" s="2446"/>
      <c r="AN16" s="904"/>
    </row>
    <row r="17" spans="1:40" ht="30.75" customHeight="1">
      <c r="A17" s="902"/>
      <c r="B17" s="903"/>
      <c r="C17" s="924"/>
      <c r="D17" s="2447"/>
      <c r="E17" s="2447"/>
      <c r="F17" s="2447"/>
      <c r="G17" s="2447"/>
      <c r="H17" s="2447"/>
      <c r="I17" s="2447"/>
      <c r="J17" s="2447"/>
      <c r="K17" s="2447"/>
      <c r="L17" s="2447"/>
      <c r="M17" s="2447"/>
      <c r="N17" s="2447"/>
      <c r="O17" s="2447"/>
      <c r="P17" s="2447"/>
      <c r="Q17" s="2447"/>
      <c r="R17" s="2447"/>
      <c r="S17" s="2447"/>
      <c r="T17" s="2447"/>
      <c r="U17" s="2447"/>
      <c r="V17" s="2447"/>
      <c r="W17" s="2447"/>
      <c r="X17" s="2447"/>
      <c r="Y17" s="2447"/>
      <c r="Z17" s="2447"/>
      <c r="AA17" s="2447"/>
      <c r="AB17" s="2447"/>
      <c r="AC17" s="2447"/>
      <c r="AD17" s="2447"/>
      <c r="AE17" s="2447"/>
      <c r="AF17" s="2447"/>
      <c r="AG17" s="2447"/>
      <c r="AH17" s="2447"/>
      <c r="AI17" s="2447"/>
      <c r="AJ17" s="2447"/>
      <c r="AK17" s="2447"/>
      <c r="AL17" s="2447"/>
      <c r="AM17" s="2447"/>
      <c r="AN17" s="904"/>
    </row>
    <row r="18" spans="1:40" s="920" customFormat="1" ht="18" customHeight="1">
      <c r="A18" s="915"/>
      <c r="B18" s="916"/>
      <c r="C18" s="908"/>
      <c r="D18" s="916"/>
      <c r="E18" s="908"/>
      <c r="F18" s="908"/>
      <c r="G18" s="908"/>
      <c r="H18" s="908"/>
      <c r="I18" s="908"/>
      <c r="J18" s="908"/>
      <c r="K18" s="908"/>
      <c r="L18" s="908"/>
      <c r="M18" s="908"/>
      <c r="N18" s="908"/>
      <c r="O18" s="908"/>
      <c r="P18" s="908"/>
      <c r="Q18" s="908"/>
      <c r="R18" s="908"/>
      <c r="S18" s="908"/>
      <c r="T18" s="908"/>
      <c r="U18" s="908"/>
      <c r="V18" s="908"/>
      <c r="W18" s="908"/>
      <c r="X18" s="908"/>
      <c r="Y18" s="908"/>
      <c r="Z18" s="908"/>
      <c r="AA18" s="908"/>
      <c r="AB18" s="908"/>
      <c r="AC18" s="908"/>
      <c r="AD18" s="908"/>
      <c r="AE18" s="908"/>
      <c r="AF18" s="908"/>
      <c r="AG18" s="908"/>
      <c r="AH18" s="908"/>
      <c r="AI18" s="908"/>
      <c r="AJ18" s="908"/>
      <c r="AK18" s="908"/>
      <c r="AL18" s="908"/>
      <c r="AM18" s="908"/>
      <c r="AN18" s="919"/>
    </row>
    <row r="19" spans="1:40" s="929" customFormat="1" ht="20.100000000000001" customHeight="1" thickBot="1">
      <c r="A19" s="925"/>
      <c r="B19" s="926" t="s">
        <v>306</v>
      </c>
      <c r="C19" s="926"/>
      <c r="D19" s="926"/>
      <c r="E19" s="926"/>
      <c r="F19" s="926"/>
      <c r="G19" s="926"/>
      <c r="H19" s="926"/>
      <c r="I19" s="926"/>
      <c r="J19" s="926"/>
      <c r="K19" s="926"/>
      <c r="L19" s="926"/>
      <c r="M19" s="926"/>
      <c r="N19" s="926"/>
      <c r="O19" s="926"/>
      <c r="P19" s="926"/>
      <c r="Q19" s="926"/>
      <c r="R19" s="926"/>
      <c r="S19" s="926"/>
      <c r="T19" s="926"/>
      <c r="U19" s="926"/>
      <c r="V19" s="926"/>
      <c r="W19" s="926"/>
      <c r="X19" s="926"/>
      <c r="Y19" s="926"/>
      <c r="Z19" s="926"/>
      <c r="AA19" s="926"/>
      <c r="AB19" s="926"/>
      <c r="AC19" s="926"/>
      <c r="AD19" s="926"/>
      <c r="AE19" s="926"/>
      <c r="AF19" s="926"/>
      <c r="AG19" s="926"/>
      <c r="AH19" s="926"/>
      <c r="AI19" s="927"/>
      <c r="AJ19" s="927"/>
      <c r="AK19" s="927"/>
      <c r="AL19" s="927"/>
      <c r="AM19" s="927"/>
      <c r="AN19" s="928"/>
    </row>
    <row r="20" spans="1:40" s="929" customFormat="1" ht="30" customHeight="1">
      <c r="A20" s="925"/>
      <c r="B20" s="927"/>
      <c r="C20" s="930" t="s">
        <v>700</v>
      </c>
      <c r="D20" s="2448" t="s">
        <v>307</v>
      </c>
      <c r="E20" s="2449"/>
      <c r="F20" s="2449"/>
      <c r="G20" s="2449"/>
      <c r="H20" s="2449"/>
      <c r="I20" s="2449"/>
      <c r="J20" s="2449"/>
      <c r="K20" s="2449"/>
      <c r="L20" s="2449"/>
      <c r="M20" s="2449"/>
      <c r="N20" s="2449"/>
      <c r="O20" s="2449"/>
      <c r="P20" s="2449"/>
      <c r="Q20" s="2450"/>
      <c r="R20" s="2450"/>
      <c r="S20" s="2450"/>
      <c r="T20" s="2450"/>
      <c r="U20" s="2451"/>
      <c r="V20" s="2452">
        <f>ROUNDDOWN(V21+V28,-3)</f>
        <v>0</v>
      </c>
      <c r="W20" s="2453"/>
      <c r="X20" s="2453"/>
      <c r="Y20" s="2453"/>
      <c r="Z20" s="2453"/>
      <c r="AA20" s="2453"/>
      <c r="AB20" s="2453"/>
      <c r="AC20" s="2453"/>
      <c r="AD20" s="2453"/>
      <c r="AE20" s="2453"/>
      <c r="AF20" s="2453"/>
      <c r="AG20" s="2453"/>
      <c r="AH20" s="2453"/>
      <c r="AI20" s="2453"/>
      <c r="AJ20" s="2453"/>
      <c r="AK20" s="2453"/>
      <c r="AL20" s="2453"/>
      <c r="AM20" s="931" t="s">
        <v>17</v>
      </c>
      <c r="AN20" s="928"/>
    </row>
    <row r="21" spans="1:40" s="929" customFormat="1" ht="20.100000000000001" customHeight="1">
      <c r="A21" s="925"/>
      <c r="B21" s="927"/>
      <c r="C21" s="932"/>
      <c r="D21" s="933"/>
      <c r="E21" s="2430" t="s">
        <v>701</v>
      </c>
      <c r="F21" s="2431"/>
      <c r="G21" s="2431"/>
      <c r="H21" s="2431"/>
      <c r="I21" s="2431"/>
      <c r="J21" s="2431"/>
      <c r="K21" s="2431"/>
      <c r="L21" s="2431"/>
      <c r="M21" s="2431"/>
      <c r="N21" s="2431"/>
      <c r="O21" s="2431"/>
      <c r="P21" s="2431"/>
      <c r="Q21" s="2432"/>
      <c r="R21" s="2432"/>
      <c r="S21" s="2432"/>
      <c r="T21" s="2432"/>
      <c r="U21" s="2433"/>
      <c r="V21" s="2454">
        <f>V22-V23-V24-V25</f>
        <v>0</v>
      </c>
      <c r="W21" s="2455"/>
      <c r="X21" s="2455"/>
      <c r="Y21" s="2455"/>
      <c r="Z21" s="2455"/>
      <c r="AA21" s="2455"/>
      <c r="AB21" s="2455"/>
      <c r="AC21" s="2455"/>
      <c r="AD21" s="2455"/>
      <c r="AE21" s="2455"/>
      <c r="AF21" s="2455"/>
      <c r="AG21" s="2455"/>
      <c r="AH21" s="2455"/>
      <c r="AI21" s="2455"/>
      <c r="AJ21" s="2455"/>
      <c r="AK21" s="2455"/>
      <c r="AL21" s="2455"/>
      <c r="AM21" s="934" t="s">
        <v>17</v>
      </c>
      <c r="AN21" s="928"/>
    </row>
    <row r="22" spans="1:40" s="929" customFormat="1" ht="20.100000000000001" customHeight="1">
      <c r="A22" s="925"/>
      <c r="B22" s="927"/>
      <c r="C22" s="932"/>
      <c r="D22" s="933"/>
      <c r="E22" s="935"/>
      <c r="F22" s="2434" t="s">
        <v>702</v>
      </c>
      <c r="G22" s="2435"/>
      <c r="H22" s="2435"/>
      <c r="I22" s="2435"/>
      <c r="J22" s="2435"/>
      <c r="K22" s="2435"/>
      <c r="L22" s="2435"/>
      <c r="M22" s="2435"/>
      <c r="N22" s="2435"/>
      <c r="O22" s="2435"/>
      <c r="P22" s="2435"/>
      <c r="Q22" s="2421"/>
      <c r="R22" s="2421"/>
      <c r="S22" s="2421"/>
      <c r="T22" s="2421"/>
      <c r="U22" s="2422"/>
      <c r="V22" s="2423">
        <v>0</v>
      </c>
      <c r="W22" s="2424"/>
      <c r="X22" s="2424"/>
      <c r="Y22" s="2424"/>
      <c r="Z22" s="2424"/>
      <c r="AA22" s="2424"/>
      <c r="AB22" s="2424"/>
      <c r="AC22" s="2424"/>
      <c r="AD22" s="2424"/>
      <c r="AE22" s="2424"/>
      <c r="AF22" s="2424"/>
      <c r="AG22" s="2424"/>
      <c r="AH22" s="2424"/>
      <c r="AI22" s="2424"/>
      <c r="AJ22" s="2424"/>
      <c r="AK22" s="2424"/>
      <c r="AL22" s="2424"/>
      <c r="AM22" s="934" t="s">
        <v>17</v>
      </c>
      <c r="AN22" s="928"/>
    </row>
    <row r="23" spans="1:40" s="929" customFormat="1" ht="21.75" customHeight="1">
      <c r="A23" s="925"/>
      <c r="B23" s="927"/>
      <c r="C23" s="932"/>
      <c r="D23" s="933"/>
      <c r="E23" s="935"/>
      <c r="F23" s="2419" t="s">
        <v>703</v>
      </c>
      <c r="G23" s="2420"/>
      <c r="H23" s="2420"/>
      <c r="I23" s="2420"/>
      <c r="J23" s="2420"/>
      <c r="K23" s="2420"/>
      <c r="L23" s="2420"/>
      <c r="M23" s="2420"/>
      <c r="N23" s="2420"/>
      <c r="O23" s="2420"/>
      <c r="P23" s="2420"/>
      <c r="Q23" s="2421"/>
      <c r="R23" s="2421"/>
      <c r="S23" s="2421"/>
      <c r="T23" s="2421"/>
      <c r="U23" s="2422"/>
      <c r="V23" s="2423">
        <v>0</v>
      </c>
      <c r="W23" s="2424"/>
      <c r="X23" s="2424"/>
      <c r="Y23" s="2424"/>
      <c r="Z23" s="2424"/>
      <c r="AA23" s="2424"/>
      <c r="AB23" s="2424"/>
      <c r="AC23" s="2424"/>
      <c r="AD23" s="2424"/>
      <c r="AE23" s="2424"/>
      <c r="AF23" s="2424"/>
      <c r="AG23" s="2424"/>
      <c r="AH23" s="2424"/>
      <c r="AI23" s="2424"/>
      <c r="AJ23" s="2424"/>
      <c r="AK23" s="2424"/>
      <c r="AL23" s="2424"/>
      <c r="AM23" s="934" t="s">
        <v>17</v>
      </c>
      <c r="AN23" s="928"/>
    </row>
    <row r="24" spans="1:40" s="929" customFormat="1" ht="21.75" customHeight="1">
      <c r="A24" s="925"/>
      <c r="B24" s="927"/>
      <c r="C24" s="932"/>
      <c r="D24" s="933"/>
      <c r="E24" s="935"/>
      <c r="F24" s="2419" t="s">
        <v>704</v>
      </c>
      <c r="G24" s="2420"/>
      <c r="H24" s="2420"/>
      <c r="I24" s="2420"/>
      <c r="J24" s="2420"/>
      <c r="K24" s="2420"/>
      <c r="L24" s="2420"/>
      <c r="M24" s="2420"/>
      <c r="N24" s="2420"/>
      <c r="O24" s="2420"/>
      <c r="P24" s="2420"/>
      <c r="Q24" s="2421"/>
      <c r="R24" s="2421"/>
      <c r="S24" s="2421"/>
      <c r="T24" s="2421"/>
      <c r="U24" s="2422"/>
      <c r="V24" s="2423">
        <v>0</v>
      </c>
      <c r="W24" s="2424"/>
      <c r="X24" s="2424"/>
      <c r="Y24" s="2424"/>
      <c r="Z24" s="2424"/>
      <c r="AA24" s="2424"/>
      <c r="AB24" s="2424"/>
      <c r="AC24" s="2424"/>
      <c r="AD24" s="2424"/>
      <c r="AE24" s="2424"/>
      <c r="AF24" s="2424"/>
      <c r="AG24" s="2424"/>
      <c r="AH24" s="2424"/>
      <c r="AI24" s="2424"/>
      <c r="AJ24" s="2424"/>
      <c r="AK24" s="2424"/>
      <c r="AL24" s="2424"/>
      <c r="AM24" s="934" t="s">
        <v>17</v>
      </c>
      <c r="AN24" s="928"/>
    </row>
    <row r="25" spans="1:40" s="929" customFormat="1" ht="20.100000000000001" customHeight="1">
      <c r="A25" s="925"/>
      <c r="B25" s="927"/>
      <c r="C25" s="932"/>
      <c r="D25" s="933"/>
      <c r="E25" s="936"/>
      <c r="F25" s="2430" t="s">
        <v>705</v>
      </c>
      <c r="G25" s="2431"/>
      <c r="H25" s="2431"/>
      <c r="I25" s="2431"/>
      <c r="J25" s="2431"/>
      <c r="K25" s="2431"/>
      <c r="L25" s="2431"/>
      <c r="M25" s="2431"/>
      <c r="N25" s="2431"/>
      <c r="O25" s="2431"/>
      <c r="P25" s="2431"/>
      <c r="Q25" s="2432"/>
      <c r="R25" s="2432"/>
      <c r="S25" s="2432"/>
      <c r="T25" s="2432"/>
      <c r="U25" s="2433"/>
      <c r="V25" s="2423">
        <f>V26+V27</f>
        <v>0</v>
      </c>
      <c r="W25" s="2424"/>
      <c r="X25" s="2424"/>
      <c r="Y25" s="2424"/>
      <c r="Z25" s="2424"/>
      <c r="AA25" s="2424"/>
      <c r="AB25" s="2424"/>
      <c r="AC25" s="2424"/>
      <c r="AD25" s="2424"/>
      <c r="AE25" s="2424"/>
      <c r="AF25" s="2424"/>
      <c r="AG25" s="2424"/>
      <c r="AH25" s="2424"/>
      <c r="AI25" s="2424"/>
      <c r="AJ25" s="2424"/>
      <c r="AK25" s="2424"/>
      <c r="AL25" s="2424"/>
      <c r="AM25" s="937" t="s">
        <v>17</v>
      </c>
      <c r="AN25" s="928"/>
    </row>
    <row r="26" spans="1:40" s="929" customFormat="1" ht="30" customHeight="1">
      <c r="A26" s="925"/>
      <c r="B26" s="927"/>
      <c r="C26" s="932"/>
      <c r="D26" s="933"/>
      <c r="E26" s="935"/>
      <c r="F26" s="938"/>
      <c r="G26" s="2419" t="s">
        <v>706</v>
      </c>
      <c r="H26" s="2420"/>
      <c r="I26" s="2420"/>
      <c r="J26" s="2420"/>
      <c r="K26" s="2420"/>
      <c r="L26" s="2420"/>
      <c r="M26" s="2420"/>
      <c r="N26" s="2420"/>
      <c r="O26" s="2420"/>
      <c r="P26" s="2420"/>
      <c r="Q26" s="2421"/>
      <c r="R26" s="2421"/>
      <c r="S26" s="2421"/>
      <c r="T26" s="2421"/>
      <c r="U26" s="2422"/>
      <c r="V26" s="2423">
        <v>0</v>
      </c>
      <c r="W26" s="2424"/>
      <c r="X26" s="2424"/>
      <c r="Y26" s="2424"/>
      <c r="Z26" s="2424"/>
      <c r="AA26" s="2424"/>
      <c r="AB26" s="2424"/>
      <c r="AC26" s="2424"/>
      <c r="AD26" s="2424"/>
      <c r="AE26" s="2424"/>
      <c r="AF26" s="2424"/>
      <c r="AG26" s="2424"/>
      <c r="AH26" s="2424"/>
      <c r="AI26" s="2424"/>
      <c r="AJ26" s="2424"/>
      <c r="AK26" s="2424"/>
      <c r="AL26" s="2424"/>
      <c r="AM26" s="937" t="s">
        <v>17</v>
      </c>
      <c r="AN26" s="928"/>
    </row>
    <row r="27" spans="1:40" s="929" customFormat="1" ht="50.1" customHeight="1">
      <c r="A27" s="925"/>
      <c r="B27" s="927"/>
      <c r="C27" s="932"/>
      <c r="D27" s="933"/>
      <c r="E27" s="939"/>
      <c r="F27" s="940"/>
      <c r="G27" s="2419" t="s">
        <v>707</v>
      </c>
      <c r="H27" s="2420"/>
      <c r="I27" s="2420"/>
      <c r="J27" s="2420"/>
      <c r="K27" s="2420"/>
      <c r="L27" s="2420"/>
      <c r="M27" s="2420"/>
      <c r="N27" s="2420"/>
      <c r="O27" s="2420"/>
      <c r="P27" s="2420"/>
      <c r="Q27" s="2421"/>
      <c r="R27" s="2421"/>
      <c r="S27" s="2421"/>
      <c r="T27" s="2421"/>
      <c r="U27" s="2422"/>
      <c r="V27" s="2423">
        <v>0</v>
      </c>
      <c r="W27" s="2424"/>
      <c r="X27" s="2424"/>
      <c r="Y27" s="2424"/>
      <c r="Z27" s="2424"/>
      <c r="AA27" s="2424"/>
      <c r="AB27" s="2424"/>
      <c r="AC27" s="2424"/>
      <c r="AD27" s="2424"/>
      <c r="AE27" s="2424"/>
      <c r="AF27" s="2424"/>
      <c r="AG27" s="2424"/>
      <c r="AH27" s="2424"/>
      <c r="AI27" s="2424"/>
      <c r="AJ27" s="2424"/>
      <c r="AK27" s="2424"/>
      <c r="AL27" s="2424"/>
      <c r="AM27" s="937" t="s">
        <v>17</v>
      </c>
      <c r="AN27" s="928"/>
    </row>
    <row r="28" spans="1:40" s="929" customFormat="1" ht="20.100000000000001" customHeight="1" thickBot="1">
      <c r="A28" s="925"/>
      <c r="B28" s="927"/>
      <c r="C28" s="941"/>
      <c r="D28" s="942"/>
      <c r="E28" s="2425" t="s">
        <v>708</v>
      </c>
      <c r="F28" s="2426"/>
      <c r="G28" s="2426"/>
      <c r="H28" s="2426"/>
      <c r="I28" s="2426"/>
      <c r="J28" s="2426"/>
      <c r="K28" s="2426"/>
      <c r="L28" s="2426"/>
      <c r="M28" s="2426"/>
      <c r="N28" s="2426"/>
      <c r="O28" s="2426"/>
      <c r="P28" s="2426"/>
      <c r="Q28" s="2426"/>
      <c r="R28" s="2426"/>
      <c r="S28" s="2426"/>
      <c r="T28" s="2426"/>
      <c r="U28" s="2427"/>
      <c r="V28" s="2428"/>
      <c r="W28" s="2429"/>
      <c r="X28" s="2429"/>
      <c r="Y28" s="2429"/>
      <c r="Z28" s="2429"/>
      <c r="AA28" s="2429"/>
      <c r="AB28" s="2429"/>
      <c r="AC28" s="2429"/>
      <c r="AD28" s="2429"/>
      <c r="AE28" s="2429"/>
      <c r="AF28" s="2429"/>
      <c r="AG28" s="2429"/>
      <c r="AH28" s="2429"/>
      <c r="AI28" s="2429"/>
      <c r="AJ28" s="2429"/>
      <c r="AK28" s="2429"/>
      <c r="AL28" s="2429"/>
      <c r="AM28" s="943" t="s">
        <v>17</v>
      </c>
      <c r="AN28" s="928"/>
    </row>
    <row r="29" spans="1:40" s="920" customFormat="1" ht="18" customHeight="1">
      <c r="A29" s="915"/>
      <c r="B29" s="916"/>
      <c r="C29" s="916"/>
      <c r="D29" s="908"/>
      <c r="E29" s="908"/>
      <c r="F29" s="908"/>
      <c r="G29" s="908"/>
      <c r="H29" s="908"/>
      <c r="I29" s="908"/>
      <c r="J29" s="908"/>
      <c r="K29" s="908"/>
      <c r="L29" s="908"/>
      <c r="M29" s="908"/>
      <c r="N29" s="908"/>
      <c r="O29" s="908"/>
      <c r="P29" s="908"/>
      <c r="Q29" s="908"/>
      <c r="R29" s="908"/>
      <c r="S29" s="908"/>
      <c r="T29" s="908"/>
      <c r="U29" s="908"/>
      <c r="V29" s="908"/>
      <c r="W29" s="908"/>
      <c r="X29" s="908"/>
      <c r="Y29" s="908"/>
      <c r="Z29" s="908"/>
      <c r="AA29" s="908"/>
      <c r="AB29" s="908"/>
      <c r="AC29" s="908"/>
      <c r="AD29" s="908"/>
      <c r="AE29" s="908"/>
      <c r="AF29" s="908"/>
      <c r="AG29" s="908"/>
      <c r="AH29" s="908"/>
      <c r="AI29" s="908"/>
      <c r="AJ29" s="908"/>
      <c r="AK29" s="908"/>
      <c r="AL29" s="908"/>
      <c r="AM29" s="916"/>
      <c r="AN29" s="919"/>
    </row>
    <row r="30" spans="1:40" ht="18" hidden="1" customHeight="1" thickBot="1">
      <c r="A30" s="902"/>
      <c r="B30" s="903" t="s">
        <v>709</v>
      </c>
      <c r="C30" s="903"/>
      <c r="D30" s="944"/>
      <c r="E30" s="944"/>
      <c r="F30" s="944"/>
      <c r="G30" s="944"/>
      <c r="H30" s="944"/>
      <c r="I30" s="944"/>
      <c r="J30" s="944"/>
      <c r="K30" s="944"/>
      <c r="L30" s="944"/>
      <c r="M30" s="944"/>
      <c r="N30" s="944"/>
      <c r="O30" s="944"/>
      <c r="P30" s="944"/>
      <c r="Q30" s="944"/>
      <c r="R30" s="944"/>
      <c r="S30" s="944"/>
      <c r="T30" s="944"/>
      <c r="U30" s="944"/>
      <c r="V30" s="945"/>
      <c r="W30" s="945"/>
      <c r="X30" s="945"/>
      <c r="Y30" s="945"/>
      <c r="Z30" s="945"/>
      <c r="AA30" s="945"/>
      <c r="AB30" s="945"/>
      <c r="AC30" s="945"/>
      <c r="AD30" s="945"/>
      <c r="AE30" s="945"/>
      <c r="AF30" s="945"/>
      <c r="AG30" s="945"/>
      <c r="AH30" s="945"/>
      <c r="AI30" s="945"/>
      <c r="AJ30" s="945"/>
      <c r="AK30" s="945"/>
      <c r="AL30" s="945"/>
      <c r="AM30" s="945"/>
      <c r="AN30" s="904"/>
    </row>
    <row r="31" spans="1:40" ht="18" hidden="1" customHeight="1">
      <c r="A31" s="902"/>
      <c r="B31" s="903"/>
      <c r="C31" s="946" t="s">
        <v>710</v>
      </c>
      <c r="D31" s="947" t="s">
        <v>711</v>
      </c>
      <c r="E31" s="947"/>
      <c r="F31" s="947"/>
      <c r="G31" s="947"/>
      <c r="H31" s="947"/>
      <c r="I31" s="947"/>
      <c r="J31" s="947"/>
      <c r="K31" s="947"/>
      <c r="L31" s="947"/>
      <c r="M31" s="947"/>
      <c r="N31" s="947"/>
      <c r="O31" s="947"/>
      <c r="P31" s="947"/>
      <c r="Q31" s="947"/>
      <c r="R31" s="947"/>
      <c r="S31" s="947"/>
      <c r="T31" s="947"/>
      <c r="U31" s="947"/>
      <c r="V31" s="2411"/>
      <c r="W31" s="2412"/>
      <c r="X31" s="2412"/>
      <c r="Y31" s="2412"/>
      <c r="Z31" s="2412"/>
      <c r="AA31" s="2412"/>
      <c r="AB31" s="2412"/>
      <c r="AC31" s="2412"/>
      <c r="AD31" s="2412"/>
      <c r="AE31" s="2412"/>
      <c r="AF31" s="2412"/>
      <c r="AG31" s="2412"/>
      <c r="AH31" s="2412"/>
      <c r="AI31" s="2412"/>
      <c r="AJ31" s="2412"/>
      <c r="AK31" s="2412"/>
      <c r="AL31" s="2412"/>
      <c r="AM31" s="948" t="s">
        <v>527</v>
      </c>
      <c r="AN31" s="904"/>
    </row>
    <row r="32" spans="1:40" ht="18" hidden="1" customHeight="1" thickBot="1">
      <c r="A32" s="902"/>
      <c r="B32" s="903"/>
      <c r="C32" s="949" t="s">
        <v>712</v>
      </c>
      <c r="D32" s="950" t="s">
        <v>713</v>
      </c>
      <c r="E32" s="950"/>
      <c r="F32" s="950"/>
      <c r="G32" s="950"/>
      <c r="H32" s="950"/>
      <c r="I32" s="950"/>
      <c r="J32" s="950"/>
      <c r="K32" s="950"/>
      <c r="L32" s="950"/>
      <c r="M32" s="950"/>
      <c r="N32" s="950"/>
      <c r="O32" s="950"/>
      <c r="P32" s="950"/>
      <c r="Q32" s="950"/>
      <c r="R32" s="950"/>
      <c r="S32" s="950"/>
      <c r="T32" s="950"/>
      <c r="U32" s="951"/>
      <c r="V32" s="2413"/>
      <c r="W32" s="2414"/>
      <c r="X32" s="2414"/>
      <c r="Y32" s="2414"/>
      <c r="Z32" s="2414"/>
      <c r="AA32" s="2414"/>
      <c r="AB32" s="2414"/>
      <c r="AC32" s="2414"/>
      <c r="AD32" s="2414"/>
      <c r="AE32" s="2414"/>
      <c r="AF32" s="2414"/>
      <c r="AG32" s="2414"/>
      <c r="AH32" s="2414"/>
      <c r="AI32" s="2414"/>
      <c r="AJ32" s="2414"/>
      <c r="AK32" s="2414"/>
      <c r="AL32" s="2414"/>
      <c r="AM32" s="952" t="s">
        <v>527</v>
      </c>
      <c r="AN32" s="904"/>
    </row>
    <row r="33" spans="1:40" ht="18" customHeight="1">
      <c r="A33" s="902"/>
      <c r="B33" s="903"/>
      <c r="C33" s="903"/>
      <c r="D33" s="944"/>
      <c r="E33" s="944"/>
      <c r="F33" s="944"/>
      <c r="G33" s="944"/>
      <c r="H33" s="944"/>
      <c r="I33" s="944"/>
      <c r="J33" s="944"/>
      <c r="K33" s="944"/>
      <c r="L33" s="944"/>
      <c r="M33" s="944"/>
      <c r="N33" s="944"/>
      <c r="O33" s="944"/>
      <c r="P33" s="944"/>
      <c r="Q33" s="944"/>
      <c r="R33" s="944"/>
      <c r="S33" s="944"/>
      <c r="T33" s="944"/>
      <c r="U33" s="944"/>
      <c r="V33" s="945"/>
      <c r="W33" s="945"/>
      <c r="X33" s="945"/>
      <c r="Y33" s="945"/>
      <c r="Z33" s="945"/>
      <c r="AA33" s="945"/>
      <c r="AB33" s="945"/>
      <c r="AC33" s="945"/>
      <c r="AD33" s="945"/>
      <c r="AE33" s="945"/>
      <c r="AF33" s="945"/>
      <c r="AG33" s="945"/>
      <c r="AH33" s="945"/>
      <c r="AI33" s="945"/>
      <c r="AJ33" s="945"/>
      <c r="AK33" s="945"/>
      <c r="AL33" s="945"/>
      <c r="AM33" s="945"/>
      <c r="AN33" s="904"/>
    </row>
    <row r="34" spans="1:40" ht="18" customHeight="1" thickBot="1">
      <c r="A34" s="902"/>
      <c r="B34" s="903"/>
      <c r="C34" s="903" t="s">
        <v>714</v>
      </c>
      <c r="D34" s="944"/>
      <c r="E34" s="944"/>
      <c r="F34" s="944"/>
      <c r="G34" s="944"/>
      <c r="H34" s="944"/>
      <c r="I34" s="944"/>
      <c r="J34" s="944"/>
      <c r="K34" s="944"/>
      <c r="L34" s="944"/>
      <c r="M34" s="944"/>
      <c r="N34" s="944"/>
      <c r="O34" s="944"/>
      <c r="P34" s="944"/>
      <c r="Q34" s="944"/>
      <c r="R34" s="944"/>
      <c r="S34" s="944"/>
      <c r="T34" s="944"/>
      <c r="U34" s="944"/>
      <c r="V34" s="945"/>
      <c r="W34" s="945"/>
      <c r="X34" s="945"/>
      <c r="Y34" s="945"/>
      <c r="Z34" s="945"/>
      <c r="AA34" s="945"/>
      <c r="AB34" s="945"/>
      <c r="AC34" s="945"/>
      <c r="AD34" s="945"/>
      <c r="AE34" s="945"/>
      <c r="AF34" s="945"/>
      <c r="AG34" s="945"/>
      <c r="AH34" s="945"/>
      <c r="AI34" s="945"/>
      <c r="AJ34" s="945"/>
      <c r="AK34" s="945"/>
      <c r="AL34" s="945"/>
      <c r="AM34" s="945"/>
      <c r="AN34" s="904"/>
    </row>
    <row r="35" spans="1:40" ht="18" customHeight="1">
      <c r="A35" s="902"/>
      <c r="B35" s="903"/>
      <c r="C35" s="953" t="s">
        <v>715</v>
      </c>
      <c r="D35" s="947" t="s">
        <v>716</v>
      </c>
      <c r="E35" s="947"/>
      <c r="F35" s="947"/>
      <c r="G35" s="947"/>
      <c r="H35" s="947"/>
      <c r="I35" s="947"/>
      <c r="J35" s="947"/>
      <c r="K35" s="947"/>
      <c r="L35" s="947"/>
      <c r="M35" s="947"/>
      <c r="N35" s="947"/>
      <c r="O35" s="947"/>
      <c r="P35" s="947"/>
      <c r="Q35" s="947"/>
      <c r="R35" s="947"/>
      <c r="S35" s="947"/>
      <c r="T35" s="947"/>
      <c r="U35" s="947"/>
      <c r="V35" s="2411">
        <f>V15</f>
        <v>585480</v>
      </c>
      <c r="W35" s="2412"/>
      <c r="X35" s="2412"/>
      <c r="Y35" s="2412"/>
      <c r="Z35" s="2412"/>
      <c r="AA35" s="2412"/>
      <c r="AB35" s="2412"/>
      <c r="AC35" s="2412"/>
      <c r="AD35" s="2412"/>
      <c r="AE35" s="2412"/>
      <c r="AF35" s="2412"/>
      <c r="AG35" s="2412"/>
      <c r="AH35" s="2412"/>
      <c r="AI35" s="2412"/>
      <c r="AJ35" s="2412"/>
      <c r="AK35" s="2412"/>
      <c r="AL35" s="2412"/>
      <c r="AM35" s="948" t="s">
        <v>527</v>
      </c>
      <c r="AN35" s="904"/>
    </row>
    <row r="36" spans="1:40" ht="18" customHeight="1" thickBot="1">
      <c r="A36" s="902"/>
      <c r="B36" s="903"/>
      <c r="C36" s="954" t="s">
        <v>717</v>
      </c>
      <c r="D36" s="950" t="s">
        <v>718</v>
      </c>
      <c r="E36" s="950"/>
      <c r="F36" s="950"/>
      <c r="G36" s="950"/>
      <c r="H36" s="950"/>
      <c r="I36" s="950"/>
      <c r="J36" s="950"/>
      <c r="K36" s="950"/>
      <c r="L36" s="950"/>
      <c r="M36" s="950"/>
      <c r="N36" s="950"/>
      <c r="O36" s="950"/>
      <c r="P36" s="950"/>
      <c r="Q36" s="950"/>
      <c r="R36" s="950"/>
      <c r="S36" s="950"/>
      <c r="T36" s="950"/>
      <c r="U36" s="951"/>
      <c r="V36" s="2413">
        <f>'【様式９別添１】賃金改善明細書（職員別）'!K60</f>
        <v>648675</v>
      </c>
      <c r="W36" s="2414"/>
      <c r="X36" s="2414"/>
      <c r="Y36" s="2414"/>
      <c r="Z36" s="2414"/>
      <c r="AA36" s="2414"/>
      <c r="AB36" s="2414"/>
      <c r="AC36" s="2414"/>
      <c r="AD36" s="2414"/>
      <c r="AE36" s="2414"/>
      <c r="AF36" s="2414"/>
      <c r="AG36" s="2414"/>
      <c r="AH36" s="2414"/>
      <c r="AI36" s="2414"/>
      <c r="AJ36" s="2414"/>
      <c r="AK36" s="2414"/>
      <c r="AL36" s="2414"/>
      <c r="AM36" s="952" t="s">
        <v>527</v>
      </c>
      <c r="AN36" s="904"/>
    </row>
    <row r="37" spans="1:40" ht="18" customHeight="1">
      <c r="A37" s="902"/>
      <c r="B37" s="903"/>
      <c r="C37" s="903"/>
      <c r="D37" s="944"/>
      <c r="E37" s="944"/>
      <c r="F37" s="944"/>
      <c r="G37" s="944"/>
      <c r="H37" s="944"/>
      <c r="I37" s="944"/>
      <c r="J37" s="944"/>
      <c r="K37" s="944"/>
      <c r="L37" s="944"/>
      <c r="M37" s="944"/>
      <c r="N37" s="944"/>
      <c r="O37" s="944"/>
      <c r="P37" s="944"/>
      <c r="Q37" s="944"/>
      <c r="R37" s="944"/>
      <c r="S37" s="944"/>
      <c r="T37" s="944"/>
      <c r="U37" s="944"/>
      <c r="V37" s="945"/>
      <c r="W37" s="945"/>
      <c r="X37" s="945"/>
      <c r="Y37" s="945"/>
      <c r="Z37" s="945"/>
      <c r="AA37" s="945"/>
      <c r="AB37" s="945"/>
      <c r="AC37" s="945"/>
      <c r="AD37" s="945"/>
      <c r="AE37" s="945"/>
      <c r="AF37" s="945"/>
      <c r="AG37" s="945"/>
      <c r="AH37" s="945"/>
      <c r="AI37" s="945"/>
      <c r="AJ37" s="945"/>
      <c r="AK37" s="945"/>
      <c r="AL37" s="945"/>
      <c r="AM37" s="945"/>
      <c r="AN37" s="904"/>
    </row>
    <row r="38" spans="1:40" ht="14.25">
      <c r="A38" s="902"/>
      <c r="B38" s="903"/>
      <c r="C38" s="903" t="s">
        <v>719</v>
      </c>
      <c r="D38" s="903"/>
      <c r="E38" s="903"/>
      <c r="F38" s="903"/>
      <c r="G38" s="903"/>
      <c r="H38" s="903"/>
      <c r="I38" s="903"/>
      <c r="J38" s="903"/>
      <c r="K38" s="903"/>
      <c r="L38" s="903"/>
      <c r="M38" s="903"/>
      <c r="N38" s="903"/>
      <c r="O38" s="903"/>
      <c r="P38" s="903"/>
      <c r="Q38" s="903"/>
      <c r="R38" s="903"/>
      <c r="S38" s="903"/>
      <c r="T38" s="903"/>
      <c r="U38" s="903"/>
      <c r="V38" s="903"/>
      <c r="W38" s="903"/>
      <c r="X38" s="903"/>
      <c r="Y38" s="903"/>
      <c r="Z38" s="903"/>
      <c r="AA38" s="903"/>
      <c r="AB38" s="903"/>
      <c r="AC38" s="903"/>
      <c r="AD38" s="903"/>
      <c r="AE38" s="903"/>
      <c r="AF38" s="903"/>
      <c r="AG38" s="903"/>
      <c r="AH38" s="903"/>
      <c r="AI38" s="903"/>
      <c r="AJ38" s="903"/>
      <c r="AK38" s="903"/>
      <c r="AL38" s="903"/>
      <c r="AM38" s="903"/>
      <c r="AN38" s="904"/>
    </row>
    <row r="39" spans="1:40" ht="14.25">
      <c r="A39" s="902"/>
      <c r="B39" s="903"/>
      <c r="C39" s="903"/>
      <c r="D39" s="903"/>
      <c r="E39" s="903"/>
      <c r="F39" s="903"/>
      <c r="G39" s="903"/>
      <c r="H39" s="903"/>
      <c r="I39" s="903"/>
      <c r="J39" s="903"/>
      <c r="K39" s="903"/>
      <c r="L39" s="903"/>
      <c r="M39" s="903"/>
      <c r="N39" s="903"/>
      <c r="O39" s="903"/>
      <c r="P39" s="903"/>
      <c r="Q39" s="903"/>
      <c r="R39" s="903"/>
      <c r="S39" s="903"/>
      <c r="T39" s="903"/>
      <c r="U39" s="903"/>
      <c r="V39" s="903"/>
      <c r="W39" s="903"/>
      <c r="X39" s="903"/>
      <c r="Y39" s="903"/>
      <c r="Z39" s="903"/>
      <c r="AA39" s="903"/>
      <c r="AB39" s="903"/>
      <c r="AC39" s="903"/>
      <c r="AD39" s="903"/>
      <c r="AE39" s="903"/>
      <c r="AF39" s="903"/>
      <c r="AG39" s="903"/>
      <c r="AH39" s="903"/>
      <c r="AI39" s="903"/>
      <c r="AJ39" s="903"/>
      <c r="AK39" s="903"/>
      <c r="AL39" s="903"/>
      <c r="AM39" s="903"/>
      <c r="AN39" s="904"/>
    </row>
    <row r="40" spans="1:40" ht="14.25">
      <c r="A40" s="902"/>
      <c r="B40" s="903"/>
      <c r="C40" s="903"/>
      <c r="D40" s="903"/>
      <c r="E40" s="903"/>
      <c r="F40" s="903"/>
      <c r="G40" s="903"/>
      <c r="H40" s="903"/>
      <c r="I40" s="903"/>
      <c r="J40" s="903"/>
      <c r="K40" s="903"/>
      <c r="L40" s="903"/>
      <c r="M40" s="903"/>
      <c r="N40" s="903"/>
      <c r="O40" s="903"/>
      <c r="P40" s="903"/>
      <c r="Q40" s="903"/>
      <c r="R40" s="903"/>
      <c r="S40" s="903"/>
      <c r="T40" s="903"/>
      <c r="U40" s="2415">
        <f>【様式１】加算率!$U$6</f>
        <v>44896</v>
      </c>
      <c r="V40" s="2416"/>
      <c r="W40" s="2416"/>
      <c r="X40" s="2416"/>
      <c r="Y40" s="2416"/>
      <c r="Z40" s="2416"/>
      <c r="AA40" s="2416"/>
      <c r="AB40" s="2416"/>
      <c r="AC40" s="2416"/>
      <c r="AD40" s="2416"/>
      <c r="AE40" s="2416"/>
      <c r="AF40" s="916"/>
      <c r="AG40" s="916"/>
      <c r="AH40" s="916"/>
      <c r="AI40" s="916"/>
      <c r="AJ40" s="916"/>
      <c r="AK40" s="916"/>
      <c r="AL40" s="916"/>
      <c r="AM40" s="916"/>
      <c r="AN40" s="904"/>
    </row>
    <row r="41" spans="1:40" ht="14.25">
      <c r="A41" s="902"/>
      <c r="B41" s="903"/>
      <c r="C41" s="903"/>
      <c r="D41" s="903"/>
      <c r="E41" s="903"/>
      <c r="F41" s="903"/>
      <c r="G41" s="903"/>
      <c r="H41" s="903"/>
      <c r="I41" s="903"/>
      <c r="J41" s="903"/>
      <c r="K41" s="903"/>
      <c r="L41" s="903"/>
      <c r="M41" s="903"/>
      <c r="N41" s="903"/>
      <c r="O41" s="903"/>
      <c r="P41" s="903"/>
      <c r="Q41" s="903"/>
      <c r="R41" s="903"/>
      <c r="S41" s="903"/>
      <c r="T41" s="903"/>
      <c r="U41" s="910"/>
      <c r="V41" s="903"/>
      <c r="W41" s="903"/>
      <c r="X41" s="2417" t="s">
        <v>18</v>
      </c>
      <c r="Y41" s="2417"/>
      <c r="Z41" s="2417"/>
      <c r="AA41" s="2417"/>
      <c r="AB41" s="2417"/>
      <c r="AC41" s="2417"/>
      <c r="AD41" s="2418" t="str">
        <f>①平均年齢別児童数計算表!$N$5</f>
        <v>社会福祉法人　記載例福祉会</v>
      </c>
      <c r="AE41" s="2418"/>
      <c r="AF41" s="2418"/>
      <c r="AG41" s="2418"/>
      <c r="AH41" s="2418"/>
      <c r="AI41" s="2418"/>
      <c r="AJ41" s="2418"/>
      <c r="AK41" s="2418"/>
      <c r="AL41" s="2418"/>
      <c r="AM41" s="2418"/>
      <c r="AN41" s="904"/>
    </row>
    <row r="42" spans="1:40" ht="14.25">
      <c r="A42" s="902"/>
      <c r="B42" s="903"/>
      <c r="C42" s="903"/>
      <c r="D42" s="903"/>
      <c r="E42" s="903"/>
      <c r="F42" s="903"/>
      <c r="G42" s="903"/>
      <c r="H42" s="903"/>
      <c r="I42" s="903"/>
      <c r="J42" s="903"/>
      <c r="K42" s="903"/>
      <c r="L42" s="903"/>
      <c r="M42" s="903"/>
      <c r="N42" s="903"/>
      <c r="O42" s="903"/>
      <c r="P42" s="903"/>
      <c r="Q42" s="903"/>
      <c r="R42" s="903"/>
      <c r="S42" s="903"/>
      <c r="T42" s="903"/>
      <c r="U42" s="903"/>
      <c r="V42" s="903"/>
      <c r="W42" s="903"/>
      <c r="X42" s="2409" t="s">
        <v>19</v>
      </c>
      <c r="Y42" s="2409"/>
      <c r="Z42" s="2409"/>
      <c r="AA42" s="2409"/>
      <c r="AB42" s="2409"/>
      <c r="AC42" s="2409"/>
      <c r="AD42" s="2410" t="str">
        <f>①平均年齢別児童数計算表!$N$6</f>
        <v>理事長　三木　太郎</v>
      </c>
      <c r="AE42" s="2410"/>
      <c r="AF42" s="2410"/>
      <c r="AG42" s="2410"/>
      <c r="AH42" s="2410"/>
      <c r="AI42" s="2410"/>
      <c r="AJ42" s="2410"/>
      <c r="AK42" s="2410"/>
      <c r="AL42" s="2410"/>
      <c r="AM42" s="2410"/>
      <c r="AN42" s="904"/>
    </row>
    <row r="43" spans="1:40" ht="18" customHeight="1">
      <c r="A43" s="902"/>
      <c r="B43" s="903"/>
      <c r="C43" s="903"/>
      <c r="D43" s="903"/>
      <c r="E43" s="903"/>
      <c r="F43" s="903"/>
      <c r="G43" s="903"/>
      <c r="H43" s="903"/>
      <c r="I43" s="903"/>
      <c r="J43" s="903"/>
      <c r="K43" s="903"/>
      <c r="L43" s="903"/>
      <c r="M43" s="903"/>
      <c r="N43" s="903"/>
      <c r="O43" s="903"/>
      <c r="P43" s="903"/>
      <c r="Q43" s="903"/>
      <c r="R43" s="903"/>
      <c r="S43" s="903"/>
      <c r="T43" s="903"/>
      <c r="U43" s="903"/>
      <c r="V43" s="903"/>
      <c r="W43" s="903"/>
      <c r="X43" s="903"/>
      <c r="Y43" s="903"/>
      <c r="Z43" s="903"/>
      <c r="AA43" s="903"/>
      <c r="AB43" s="903"/>
      <c r="AC43" s="903"/>
      <c r="AD43" s="903"/>
      <c r="AE43" s="903"/>
      <c r="AF43" s="903"/>
      <c r="AG43" s="903"/>
      <c r="AH43" s="903"/>
      <c r="AI43" s="903"/>
      <c r="AJ43" s="903"/>
      <c r="AK43" s="903"/>
      <c r="AL43" s="903"/>
      <c r="AM43" s="903"/>
      <c r="AN43" s="904"/>
    </row>
    <row r="44" spans="1:40" ht="18" customHeight="1">
      <c r="A44" s="902"/>
      <c r="B44" s="903"/>
      <c r="C44" s="903"/>
      <c r="D44" s="903"/>
      <c r="E44" s="903"/>
      <c r="F44" s="903"/>
      <c r="G44" s="903"/>
      <c r="H44" s="903"/>
      <c r="I44" s="903"/>
      <c r="J44" s="903"/>
      <c r="K44" s="903"/>
      <c r="L44" s="903"/>
      <c r="M44" s="903"/>
      <c r="N44" s="903"/>
      <c r="O44" s="903"/>
      <c r="P44" s="903"/>
      <c r="Q44" s="903"/>
      <c r="R44" s="903"/>
      <c r="S44" s="903"/>
      <c r="T44" s="903"/>
      <c r="U44" s="903"/>
      <c r="V44" s="903"/>
      <c r="W44" s="903"/>
      <c r="X44" s="903"/>
      <c r="Y44" s="903"/>
      <c r="Z44" s="903"/>
      <c r="AA44" s="903"/>
      <c r="AB44" s="903"/>
      <c r="AC44" s="903"/>
      <c r="AD44" s="903"/>
      <c r="AE44" s="903"/>
      <c r="AF44" s="903"/>
      <c r="AG44" s="903"/>
      <c r="AH44" s="903"/>
      <c r="AI44" s="903"/>
      <c r="AJ44" s="903"/>
      <c r="AK44" s="903"/>
      <c r="AL44" s="903"/>
      <c r="AM44" s="903"/>
      <c r="AN44" s="903"/>
    </row>
    <row r="45" spans="1:40" ht="18" customHeight="1">
      <c r="A45" s="902"/>
      <c r="B45" s="903"/>
      <c r="C45" s="903"/>
      <c r="D45" s="903"/>
      <c r="E45" s="903"/>
      <c r="F45" s="903"/>
      <c r="G45" s="903"/>
      <c r="H45" s="903"/>
      <c r="I45" s="903"/>
      <c r="J45" s="903"/>
      <c r="K45" s="903"/>
      <c r="L45" s="903"/>
      <c r="M45" s="903"/>
      <c r="N45" s="903"/>
      <c r="O45" s="903"/>
      <c r="P45" s="903"/>
      <c r="Q45" s="903"/>
      <c r="R45" s="903"/>
      <c r="S45" s="903"/>
      <c r="T45" s="903"/>
      <c r="U45" s="903"/>
      <c r="V45" s="903"/>
      <c r="W45" s="903"/>
      <c r="X45" s="903"/>
      <c r="Y45" s="903"/>
      <c r="Z45" s="903"/>
      <c r="AA45" s="903"/>
      <c r="AB45" s="903"/>
      <c r="AC45" s="903"/>
      <c r="AD45" s="903"/>
      <c r="AE45" s="903"/>
      <c r="AF45" s="903"/>
      <c r="AG45" s="903"/>
      <c r="AH45" s="903"/>
      <c r="AI45" s="903"/>
      <c r="AJ45" s="903"/>
      <c r="AK45" s="903"/>
      <c r="AL45" s="903"/>
      <c r="AM45" s="903"/>
      <c r="AN45" s="903"/>
    </row>
    <row r="46" spans="1:40" ht="18" customHeight="1">
      <c r="A46" s="902"/>
      <c r="B46" s="903"/>
      <c r="C46" s="903"/>
      <c r="D46" s="903"/>
      <c r="E46" s="903"/>
      <c r="F46" s="903"/>
      <c r="G46" s="903"/>
      <c r="H46" s="903"/>
      <c r="I46" s="903"/>
      <c r="J46" s="903"/>
      <c r="K46" s="903"/>
      <c r="L46" s="903"/>
      <c r="M46" s="903"/>
      <c r="N46" s="903"/>
      <c r="O46" s="903"/>
      <c r="P46" s="903"/>
      <c r="Q46" s="903"/>
      <c r="R46" s="903"/>
      <c r="S46" s="903"/>
      <c r="T46" s="903"/>
      <c r="U46" s="903"/>
      <c r="V46" s="903"/>
      <c r="W46" s="903"/>
      <c r="X46" s="903"/>
      <c r="Y46" s="903"/>
      <c r="Z46" s="903"/>
      <c r="AA46" s="903"/>
      <c r="AB46" s="903"/>
      <c r="AC46" s="903"/>
      <c r="AD46" s="903"/>
      <c r="AE46" s="903"/>
      <c r="AF46" s="903"/>
      <c r="AG46" s="903"/>
      <c r="AH46" s="903"/>
      <c r="AI46" s="903"/>
      <c r="AJ46" s="903"/>
      <c r="AK46" s="903"/>
      <c r="AL46" s="903"/>
      <c r="AM46" s="903"/>
      <c r="AN46" s="903"/>
    </row>
    <row r="47" spans="1:40" ht="18" customHeight="1">
      <c r="A47" s="902"/>
      <c r="B47" s="903"/>
      <c r="C47" s="903"/>
      <c r="D47" s="903"/>
      <c r="E47" s="903"/>
      <c r="F47" s="903"/>
      <c r="G47" s="903"/>
      <c r="H47" s="903"/>
      <c r="I47" s="903"/>
      <c r="J47" s="903"/>
      <c r="K47" s="903"/>
      <c r="L47" s="903"/>
      <c r="M47" s="903"/>
      <c r="N47" s="903"/>
      <c r="O47" s="903"/>
      <c r="P47" s="903"/>
      <c r="Q47" s="903"/>
      <c r="R47" s="903"/>
      <c r="S47" s="903"/>
      <c r="T47" s="903"/>
      <c r="U47" s="903"/>
      <c r="V47" s="903"/>
      <c r="W47" s="903"/>
      <c r="X47" s="903"/>
      <c r="Y47" s="903"/>
      <c r="Z47" s="903"/>
      <c r="AA47" s="903"/>
      <c r="AB47" s="903"/>
      <c r="AC47" s="903"/>
      <c r="AD47" s="903"/>
      <c r="AE47" s="903"/>
      <c r="AF47" s="903"/>
      <c r="AG47" s="903"/>
      <c r="AH47" s="903"/>
      <c r="AI47" s="903"/>
      <c r="AJ47" s="903"/>
      <c r="AK47" s="903"/>
      <c r="AL47" s="903"/>
      <c r="AM47" s="903"/>
      <c r="AN47" s="903"/>
    </row>
    <row r="48" spans="1:40" ht="18" customHeight="1">
      <c r="A48" s="902"/>
      <c r="B48" s="903"/>
      <c r="C48" s="903"/>
      <c r="D48" s="903"/>
      <c r="E48" s="903"/>
      <c r="F48" s="903"/>
      <c r="G48" s="903"/>
      <c r="H48" s="903"/>
      <c r="I48" s="903"/>
      <c r="J48" s="903"/>
      <c r="K48" s="903"/>
      <c r="L48" s="903"/>
      <c r="M48" s="903"/>
      <c r="N48" s="903"/>
      <c r="O48" s="903"/>
      <c r="P48" s="903"/>
      <c r="Q48" s="903"/>
      <c r="R48" s="903"/>
      <c r="S48" s="903"/>
      <c r="T48" s="903"/>
      <c r="U48" s="903"/>
      <c r="V48" s="903"/>
      <c r="W48" s="903"/>
      <c r="X48" s="903"/>
      <c r="Y48" s="903"/>
      <c r="Z48" s="903"/>
      <c r="AA48" s="903"/>
      <c r="AB48" s="903"/>
      <c r="AC48" s="903"/>
      <c r="AD48" s="903"/>
      <c r="AE48" s="903"/>
      <c r="AF48" s="903"/>
      <c r="AG48" s="903"/>
      <c r="AH48" s="903"/>
      <c r="AI48" s="903"/>
      <c r="AJ48" s="903"/>
      <c r="AK48" s="903"/>
      <c r="AL48" s="903"/>
      <c r="AM48" s="903"/>
      <c r="AN48" s="903"/>
    </row>
    <row r="49" spans="1:40" ht="18" customHeight="1">
      <c r="A49" s="902"/>
      <c r="B49" s="903"/>
      <c r="C49" s="903"/>
      <c r="D49" s="903"/>
      <c r="E49" s="903"/>
      <c r="F49" s="903"/>
      <c r="G49" s="903"/>
      <c r="H49" s="903"/>
      <c r="I49" s="903"/>
      <c r="J49" s="903"/>
      <c r="K49" s="903"/>
      <c r="L49" s="903"/>
      <c r="M49" s="903"/>
      <c r="N49" s="903"/>
      <c r="O49" s="903"/>
      <c r="P49" s="903"/>
      <c r="Q49" s="903"/>
      <c r="R49" s="903"/>
      <c r="S49" s="903"/>
      <c r="T49" s="903"/>
      <c r="U49" s="903"/>
      <c r="V49" s="903"/>
      <c r="W49" s="903"/>
      <c r="X49" s="903"/>
      <c r="Y49" s="903"/>
      <c r="Z49" s="903"/>
      <c r="AA49" s="903"/>
      <c r="AB49" s="903"/>
      <c r="AC49" s="903"/>
      <c r="AD49" s="903"/>
      <c r="AE49" s="903"/>
      <c r="AF49" s="903"/>
      <c r="AG49" s="903"/>
      <c r="AH49" s="903"/>
      <c r="AI49" s="903"/>
      <c r="AJ49" s="903"/>
      <c r="AK49" s="903"/>
      <c r="AL49" s="903"/>
      <c r="AM49" s="903"/>
      <c r="AN49" s="903"/>
    </row>
    <row r="50" spans="1:40" ht="18" customHeight="1">
      <c r="A50" s="902"/>
      <c r="B50" s="903"/>
      <c r="C50" s="903"/>
      <c r="D50" s="903"/>
      <c r="E50" s="903"/>
      <c r="F50" s="903"/>
      <c r="G50" s="903"/>
      <c r="H50" s="903"/>
      <c r="I50" s="903"/>
      <c r="J50" s="903"/>
      <c r="K50" s="903"/>
      <c r="L50" s="903"/>
      <c r="M50" s="903"/>
      <c r="N50" s="903"/>
      <c r="O50" s="903"/>
      <c r="P50" s="903"/>
      <c r="Q50" s="903"/>
      <c r="R50" s="903"/>
      <c r="S50" s="903"/>
      <c r="T50" s="903"/>
      <c r="U50" s="903"/>
      <c r="V50" s="903"/>
      <c r="W50" s="903"/>
      <c r="X50" s="903"/>
      <c r="Y50" s="903"/>
      <c r="Z50" s="903"/>
      <c r="AA50" s="903"/>
      <c r="AB50" s="903"/>
      <c r="AC50" s="903"/>
      <c r="AD50" s="903"/>
      <c r="AE50" s="903"/>
      <c r="AF50" s="903"/>
      <c r="AG50" s="903"/>
      <c r="AH50" s="903"/>
      <c r="AI50" s="903"/>
      <c r="AJ50" s="903"/>
      <c r="AK50" s="903"/>
      <c r="AL50" s="903"/>
      <c r="AM50" s="903"/>
      <c r="AN50" s="903"/>
    </row>
    <row r="51" spans="1:40" ht="18" customHeight="1">
      <c r="A51" s="902"/>
      <c r="B51" s="903"/>
      <c r="C51" s="903"/>
      <c r="D51" s="903"/>
      <c r="E51" s="903"/>
      <c r="F51" s="903"/>
      <c r="G51" s="903"/>
      <c r="H51" s="903"/>
      <c r="I51" s="903"/>
      <c r="J51" s="903"/>
      <c r="K51" s="903"/>
      <c r="L51" s="903"/>
      <c r="M51" s="903"/>
      <c r="N51" s="903"/>
      <c r="O51" s="903"/>
      <c r="P51" s="903"/>
      <c r="Q51" s="903"/>
      <c r="R51" s="903"/>
      <c r="S51" s="903"/>
      <c r="T51" s="903"/>
      <c r="U51" s="903"/>
      <c r="V51" s="903"/>
      <c r="W51" s="903"/>
      <c r="X51" s="903"/>
      <c r="Y51" s="903"/>
      <c r="Z51" s="903"/>
      <c r="AA51" s="903"/>
      <c r="AB51" s="903"/>
      <c r="AC51" s="903"/>
      <c r="AD51" s="903"/>
      <c r="AE51" s="903"/>
      <c r="AF51" s="903"/>
      <c r="AG51" s="903"/>
      <c r="AH51" s="903"/>
      <c r="AI51" s="903"/>
      <c r="AJ51" s="903"/>
      <c r="AK51" s="903"/>
      <c r="AL51" s="903"/>
      <c r="AM51" s="903"/>
      <c r="AN51" s="903"/>
    </row>
    <row r="52" spans="1:40" ht="18" customHeight="1">
      <c r="A52" s="955"/>
      <c r="B52" s="956"/>
      <c r="C52" s="956"/>
      <c r="D52" s="956"/>
      <c r="E52" s="956"/>
      <c r="F52" s="956"/>
      <c r="G52" s="956"/>
      <c r="H52" s="956"/>
      <c r="I52" s="956"/>
      <c r="J52" s="956"/>
      <c r="K52" s="956"/>
      <c r="L52" s="956"/>
      <c r="M52" s="956"/>
      <c r="N52" s="956"/>
      <c r="O52" s="956"/>
      <c r="P52" s="956"/>
      <c r="Q52" s="956"/>
      <c r="R52" s="956"/>
      <c r="S52" s="956"/>
      <c r="T52" s="956"/>
      <c r="U52" s="956"/>
      <c r="V52" s="956"/>
      <c r="W52" s="956"/>
      <c r="X52" s="956"/>
      <c r="Y52" s="956"/>
      <c r="Z52" s="956"/>
      <c r="AA52" s="956"/>
      <c r="AB52" s="956"/>
      <c r="AC52" s="956"/>
      <c r="AD52" s="956"/>
      <c r="AE52" s="956"/>
      <c r="AF52" s="956"/>
      <c r="AG52" s="956"/>
      <c r="AH52" s="956"/>
      <c r="AI52" s="956"/>
      <c r="AJ52" s="956"/>
      <c r="AK52" s="956"/>
      <c r="AL52" s="956"/>
      <c r="AM52" s="956"/>
      <c r="AN52" s="956"/>
    </row>
  </sheetData>
  <sheetProtection insertRows="0"/>
  <mergeCells count="47">
    <mergeCell ref="D13:U13"/>
    <mergeCell ref="V13:AL13"/>
    <mergeCell ref="C3:AM3"/>
    <mergeCell ref="AK5:AL5"/>
    <mergeCell ref="T6:Z6"/>
    <mergeCell ref="AA6:AM6"/>
    <mergeCell ref="T7:Z7"/>
    <mergeCell ref="AA7:AM7"/>
    <mergeCell ref="T8:Z8"/>
    <mergeCell ref="AA8:AM8"/>
    <mergeCell ref="T9:Z9"/>
    <mergeCell ref="D12:U12"/>
    <mergeCell ref="V12:AL12"/>
    <mergeCell ref="F22:U22"/>
    <mergeCell ref="V22:AL22"/>
    <mergeCell ref="D14:U14"/>
    <mergeCell ref="V14:AL14"/>
    <mergeCell ref="D15:U15"/>
    <mergeCell ref="V15:AL15"/>
    <mergeCell ref="D16:U16"/>
    <mergeCell ref="V16:AM16"/>
    <mergeCell ref="D17:AM17"/>
    <mergeCell ref="D20:U20"/>
    <mergeCell ref="V20:AL20"/>
    <mergeCell ref="E21:U21"/>
    <mergeCell ref="V21:AL21"/>
    <mergeCell ref="F23:U23"/>
    <mergeCell ref="V23:AL23"/>
    <mergeCell ref="F24:U24"/>
    <mergeCell ref="V24:AL24"/>
    <mergeCell ref="F25:U25"/>
    <mergeCell ref="V25:AL25"/>
    <mergeCell ref="G26:U26"/>
    <mergeCell ref="V26:AL26"/>
    <mergeCell ref="G27:U27"/>
    <mergeCell ref="V27:AL27"/>
    <mergeCell ref="E28:U28"/>
    <mergeCell ref="V28:AL28"/>
    <mergeCell ref="X42:AC42"/>
    <mergeCell ref="AD42:AM42"/>
    <mergeCell ref="V31:AL31"/>
    <mergeCell ref="V32:AL32"/>
    <mergeCell ref="V35:AL35"/>
    <mergeCell ref="V36:AL36"/>
    <mergeCell ref="U40:AE40"/>
    <mergeCell ref="X41:AC41"/>
    <mergeCell ref="AD41:AM41"/>
  </mergeCells>
  <phoneticPr fontId="7"/>
  <conditionalFormatting sqref="V16">
    <cfRule type="containsBlanks" dxfId="6" priority="1">
      <formula>LEN(TRIM(V16))=0</formula>
    </cfRule>
  </conditionalFormatting>
  <dataValidations count="1">
    <dataValidation type="list" allowBlank="1" showInputMessage="1" showErrorMessage="1" sqref="V33:AM34 V37:AM37 V30:AM30">
      <formula1>"継続する,継続しない"</formula1>
    </dataValidation>
  </dataValidations>
  <printOptions horizontalCentered="1"/>
  <pageMargins left="0.39370078740157483" right="0.39370078740157483" top="0.39370078740157483" bottom="0.19685039370078741" header="0.31496062992125984" footer="0.19685039370078741"/>
  <pageSetup paperSize="9" scale="81" orientation="portrait"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S74"/>
  <sheetViews>
    <sheetView showGridLines="0" view="pageBreakPreview" zoomScale="68" zoomScaleNormal="100" zoomScaleSheetLayoutView="68" workbookViewId="0">
      <selection activeCell="J10" sqref="J10"/>
    </sheetView>
  </sheetViews>
  <sheetFormatPr defaultColWidth="9.125" defaultRowHeight="12"/>
  <cols>
    <col min="1" max="1" width="4.125" style="960" customWidth="1"/>
    <col min="2" max="2" width="5.375" style="960" customWidth="1"/>
    <col min="3" max="4" width="4.625" style="960" customWidth="1"/>
    <col min="5" max="7" width="15" style="960" customWidth="1"/>
    <col min="8" max="8" width="17.25" style="960" customWidth="1"/>
    <col min="9" max="12" width="16.75" style="960" customWidth="1"/>
    <col min="13" max="15" width="9.125" style="960"/>
    <col min="16" max="16" width="3.75" style="960" customWidth="1"/>
    <col min="17" max="16384" width="9.125" style="960"/>
  </cols>
  <sheetData>
    <row r="1" spans="1:19" ht="24" customHeight="1">
      <c r="A1" s="957"/>
      <c r="B1" s="958"/>
      <c r="C1" s="958"/>
      <c r="D1" s="958"/>
      <c r="E1" s="958"/>
      <c r="F1" s="958"/>
      <c r="G1" s="958"/>
      <c r="H1" s="958"/>
      <c r="I1" s="958"/>
      <c r="J1" s="958"/>
      <c r="K1" s="958"/>
      <c r="L1" s="958"/>
      <c r="M1" s="958"/>
      <c r="N1" s="958"/>
      <c r="O1" s="958"/>
      <c r="P1" s="959"/>
    </row>
    <row r="2" spans="1:19" ht="30" customHeight="1" thickBot="1">
      <c r="A2" s="961"/>
      <c r="B2" s="962" t="s">
        <v>720</v>
      </c>
      <c r="C2" s="963"/>
      <c r="D2" s="963"/>
      <c r="E2" s="963"/>
      <c r="F2" s="963"/>
      <c r="G2" s="963"/>
      <c r="H2" s="963"/>
      <c r="I2" s="963"/>
      <c r="J2" s="963"/>
      <c r="K2" s="963"/>
      <c r="L2" s="963"/>
      <c r="M2" s="963"/>
      <c r="N2" s="963"/>
      <c r="O2" s="963"/>
      <c r="P2" s="964"/>
    </row>
    <row r="3" spans="1:19" ht="25.5" customHeight="1" thickBot="1">
      <c r="A3" s="961"/>
      <c r="B3" s="965"/>
      <c r="C3" s="963"/>
      <c r="D3" s="963"/>
      <c r="E3" s="963"/>
      <c r="F3" s="963"/>
      <c r="G3" s="963"/>
      <c r="H3" s="963"/>
      <c r="I3" s="963"/>
      <c r="J3" s="2511" t="s">
        <v>721</v>
      </c>
      <c r="K3" s="2512"/>
      <c r="L3" s="2513" t="s">
        <v>722</v>
      </c>
      <c r="M3" s="2514"/>
      <c r="N3" s="2514"/>
      <c r="O3" s="2515"/>
      <c r="P3" s="964"/>
    </row>
    <row r="4" spans="1:19" ht="24.75" customHeight="1">
      <c r="A4" s="961"/>
      <c r="B4" s="966" t="s">
        <v>723</v>
      </c>
      <c r="C4" s="967"/>
      <c r="D4" s="967"/>
      <c r="E4" s="967"/>
      <c r="F4" s="967"/>
      <c r="G4" s="967"/>
      <c r="H4" s="967"/>
      <c r="I4" s="963"/>
      <c r="J4" s="963"/>
      <c r="K4" s="963"/>
      <c r="L4" s="963"/>
      <c r="M4" s="968"/>
      <c r="N4" s="968"/>
      <c r="O4" s="968"/>
      <c r="P4" s="964"/>
    </row>
    <row r="5" spans="1:19" ht="10.9" customHeight="1" thickBot="1">
      <c r="A5" s="961"/>
      <c r="B5" s="969"/>
      <c r="C5" s="969"/>
      <c r="D5" s="969"/>
      <c r="E5" s="969"/>
      <c r="F5" s="969"/>
      <c r="G5" s="969"/>
      <c r="H5" s="969"/>
      <c r="I5" s="969"/>
      <c r="J5" s="969"/>
      <c r="K5" s="969"/>
      <c r="L5" s="969"/>
      <c r="M5" s="963"/>
      <c r="N5" s="963"/>
      <c r="O5" s="963"/>
      <c r="P5" s="964"/>
    </row>
    <row r="6" spans="1:19" ht="34.5" customHeight="1">
      <c r="A6" s="961"/>
      <c r="B6" s="2516" t="s">
        <v>724</v>
      </c>
      <c r="C6" s="2518" t="s">
        <v>725</v>
      </c>
      <c r="D6" s="2519"/>
      <c r="E6" s="2520"/>
      <c r="F6" s="2524" t="s">
        <v>726</v>
      </c>
      <c r="G6" s="2524" t="s">
        <v>727</v>
      </c>
      <c r="H6" s="2526" t="s">
        <v>728</v>
      </c>
      <c r="I6" s="2528" t="s">
        <v>729</v>
      </c>
      <c r="J6" s="2529"/>
      <c r="K6" s="2529"/>
      <c r="L6" s="2530" t="s">
        <v>730</v>
      </c>
      <c r="M6" s="2532" t="s">
        <v>731</v>
      </c>
      <c r="N6" s="2533"/>
      <c r="O6" s="2534"/>
      <c r="P6" s="964"/>
    </row>
    <row r="7" spans="1:19" ht="51" customHeight="1" thickBot="1">
      <c r="A7" s="961"/>
      <c r="B7" s="2517"/>
      <c r="C7" s="2521"/>
      <c r="D7" s="2522"/>
      <c r="E7" s="2523"/>
      <c r="F7" s="2525"/>
      <c r="G7" s="2525"/>
      <c r="H7" s="2527"/>
      <c r="I7" s="970"/>
      <c r="J7" s="971" t="s">
        <v>732</v>
      </c>
      <c r="K7" s="972" t="s">
        <v>733</v>
      </c>
      <c r="L7" s="2531"/>
      <c r="M7" s="2535"/>
      <c r="N7" s="2536"/>
      <c r="O7" s="2537"/>
      <c r="P7" s="964"/>
    </row>
    <row r="8" spans="1:19" ht="22.5" customHeight="1">
      <c r="A8" s="961"/>
      <c r="B8" s="973">
        <v>1</v>
      </c>
      <c r="C8" s="2500" t="str">
        <f>'【様式５別添１】賃金改善明細書（職員別） '!B8</f>
        <v>a</v>
      </c>
      <c r="D8" s="2500"/>
      <c r="E8" s="2500"/>
      <c r="F8" s="974" t="str">
        <f>'【様式５別添１】賃金改善明細書（職員別） '!F8</f>
        <v>園長</v>
      </c>
      <c r="G8" s="974" t="str">
        <f>'【様式５別添１】賃金改善明細書（職員別） '!H8</f>
        <v>常勤</v>
      </c>
      <c r="H8" s="1126">
        <f>'【様式５別添１】賃金改善明細書（職員別） '!I8</f>
        <v>1</v>
      </c>
      <c r="I8" s="975">
        <f>SUM(J8:K8)</f>
        <v>96600</v>
      </c>
      <c r="J8" s="976">
        <v>96600</v>
      </c>
      <c r="K8" s="977">
        <v>0</v>
      </c>
      <c r="L8" s="2501"/>
      <c r="M8" s="2504"/>
      <c r="N8" s="2505"/>
      <c r="O8" s="2506"/>
      <c r="P8" s="964"/>
    </row>
    <row r="9" spans="1:19" ht="22.5" customHeight="1">
      <c r="A9" s="961"/>
      <c r="B9" s="978">
        <f>B8+1</f>
        <v>2</v>
      </c>
      <c r="C9" s="2487" t="str">
        <f>'【様式５別添１】賃金改善明細書（職員別） '!B9</f>
        <v>b</v>
      </c>
      <c r="D9" s="2487"/>
      <c r="E9" s="2487"/>
      <c r="F9" s="979" t="str">
        <f>'【様式５別添１】賃金改善明細書（職員別） '!F9</f>
        <v>主任保育士</v>
      </c>
      <c r="G9" s="979" t="str">
        <f>'【様式５別添１】賃金改善明細書（職員別） '!H9</f>
        <v>常勤</v>
      </c>
      <c r="H9" s="980">
        <f>'【様式５別添１】賃金改善明細書（職員別） '!I9</f>
        <v>1</v>
      </c>
      <c r="I9" s="981">
        <f t="shared" ref="I9:I57" si="0">SUM(J9:K9)</f>
        <v>60000</v>
      </c>
      <c r="J9" s="982">
        <v>60000</v>
      </c>
      <c r="K9" s="983">
        <v>0</v>
      </c>
      <c r="L9" s="2502"/>
      <c r="M9" s="2507"/>
      <c r="N9" s="2508"/>
      <c r="O9" s="2509"/>
      <c r="P9" s="964"/>
    </row>
    <row r="10" spans="1:19" ht="22.5" customHeight="1">
      <c r="A10" s="961"/>
      <c r="B10" s="984">
        <f t="shared" ref="B10:B56" si="1">B9+1</f>
        <v>3</v>
      </c>
      <c r="C10" s="2487" t="str">
        <f>'【様式５別添１】賃金改善明細書（職員別） '!B10</f>
        <v>c</v>
      </c>
      <c r="D10" s="2487"/>
      <c r="E10" s="2487"/>
      <c r="F10" s="979" t="str">
        <f>'【様式５別添１】賃金改善明細書（職員別） '!F10</f>
        <v>副主任保育士</v>
      </c>
      <c r="G10" s="979" t="str">
        <f>'【様式５別添１】賃金改善明細書（職員別） '!H10</f>
        <v>常勤</v>
      </c>
      <c r="H10" s="980">
        <f>'【様式５別添１】賃金改善明細書（職員別） '!I10</f>
        <v>1</v>
      </c>
      <c r="I10" s="985">
        <f t="shared" si="0"/>
        <v>57600</v>
      </c>
      <c r="J10" s="986">
        <v>57600</v>
      </c>
      <c r="K10" s="987">
        <v>0</v>
      </c>
      <c r="L10" s="2502"/>
      <c r="M10" s="2510"/>
      <c r="N10" s="2498"/>
      <c r="O10" s="2499"/>
      <c r="P10" s="964"/>
    </row>
    <row r="11" spans="1:19" ht="22.5" customHeight="1">
      <c r="A11" s="961"/>
      <c r="B11" s="984">
        <f t="shared" si="1"/>
        <v>4</v>
      </c>
      <c r="C11" s="2487" t="str">
        <f>'【様式５別添１】賃金改善明細書（職員別） '!B11</f>
        <v>d</v>
      </c>
      <c r="D11" s="2487"/>
      <c r="E11" s="2487"/>
      <c r="F11" s="979" t="str">
        <f>'【様式５別添１】賃金改善明細書（職員別） '!F11</f>
        <v>保育士</v>
      </c>
      <c r="G11" s="979" t="str">
        <f>'【様式５別添１】賃金改善明細書（職員別） '!H11</f>
        <v>常勤</v>
      </c>
      <c r="H11" s="980">
        <f>'【様式５別添１】賃金改善明細書（職員別） '!I11</f>
        <v>1</v>
      </c>
      <c r="I11" s="985">
        <f t="shared" si="0"/>
        <v>56400</v>
      </c>
      <c r="J11" s="986">
        <v>56400</v>
      </c>
      <c r="K11" s="987">
        <v>0</v>
      </c>
      <c r="L11" s="2502"/>
      <c r="M11" s="2497"/>
      <c r="N11" s="2498"/>
      <c r="O11" s="2499"/>
      <c r="P11" s="964"/>
    </row>
    <row r="12" spans="1:19" ht="22.5" customHeight="1">
      <c r="A12" s="961"/>
      <c r="B12" s="984">
        <f t="shared" si="1"/>
        <v>5</v>
      </c>
      <c r="C12" s="2487" t="str">
        <f>'【様式５別添１】賃金改善明細書（職員別） '!B12</f>
        <v>e</v>
      </c>
      <c r="D12" s="2487"/>
      <c r="E12" s="2487"/>
      <c r="F12" s="979" t="str">
        <f>'【様式５別添１】賃金改善明細書（職員別） '!F12</f>
        <v>保育士</v>
      </c>
      <c r="G12" s="979" t="str">
        <f>'【様式５別添１】賃金改善明細書（職員別） '!H12</f>
        <v>常勤</v>
      </c>
      <c r="H12" s="980">
        <f>'【様式５別添１】賃金改善明細書（職員別） '!I12</f>
        <v>1</v>
      </c>
      <c r="I12" s="985">
        <f t="shared" si="0"/>
        <v>49800</v>
      </c>
      <c r="J12" s="986">
        <v>49800</v>
      </c>
      <c r="K12" s="987">
        <v>0</v>
      </c>
      <c r="L12" s="2502"/>
      <c r="M12" s="2507"/>
      <c r="N12" s="2508"/>
      <c r="O12" s="2509"/>
      <c r="P12" s="964"/>
    </row>
    <row r="13" spans="1:19" ht="22.5" customHeight="1">
      <c r="A13" s="961"/>
      <c r="B13" s="984">
        <f t="shared" si="1"/>
        <v>6</v>
      </c>
      <c r="C13" s="2487" t="str">
        <f>'【様式５別添１】賃金改善明細書（職員別） '!B13</f>
        <v>f</v>
      </c>
      <c r="D13" s="2487"/>
      <c r="E13" s="2487"/>
      <c r="F13" s="979" t="str">
        <f>'【様式５別添１】賃金改善明細書（職員別） '!F13</f>
        <v>保育士</v>
      </c>
      <c r="G13" s="979" t="str">
        <f>'【様式５別添１】賃金改善明細書（職員別） '!H13</f>
        <v>非常勤</v>
      </c>
      <c r="H13" s="980">
        <f>'【様式５別添１】賃金改善明細書（職員別） '!I13</f>
        <v>0.8</v>
      </c>
      <c r="I13" s="985">
        <f t="shared" si="0"/>
        <v>42600</v>
      </c>
      <c r="J13" s="986">
        <v>28400</v>
      </c>
      <c r="K13" s="987">
        <v>14200</v>
      </c>
      <c r="L13" s="2502"/>
      <c r="M13" s="2497"/>
      <c r="N13" s="2498"/>
      <c r="O13" s="2499"/>
      <c r="P13" s="964"/>
      <c r="S13" s="1136"/>
    </row>
    <row r="14" spans="1:19" ht="22.5" customHeight="1">
      <c r="A14" s="961"/>
      <c r="B14" s="984">
        <f t="shared" si="1"/>
        <v>7</v>
      </c>
      <c r="C14" s="2487" t="str">
        <f>'【様式５別添１】賃金改善明細書（職員別） '!B14</f>
        <v>g</v>
      </c>
      <c r="D14" s="2487"/>
      <c r="E14" s="2487"/>
      <c r="F14" s="979" t="str">
        <f>'【様式５別添１】賃金改善明細書（職員別） '!F14</f>
        <v>保育士</v>
      </c>
      <c r="G14" s="979" t="str">
        <f>'【様式５別添１】賃金改善明細書（職員別） '!H14</f>
        <v>非常勤</v>
      </c>
      <c r="H14" s="980">
        <f>'【様式５別添１】賃金改善明細書（職員別） '!I14</f>
        <v>0.6</v>
      </c>
      <c r="I14" s="985">
        <f t="shared" si="0"/>
        <v>30600</v>
      </c>
      <c r="J14" s="986">
        <v>20400</v>
      </c>
      <c r="K14" s="987">
        <v>10200</v>
      </c>
      <c r="L14" s="2502"/>
      <c r="M14" s="2497"/>
      <c r="N14" s="2498"/>
      <c r="O14" s="2499"/>
      <c r="P14" s="964"/>
      <c r="S14" s="1136"/>
    </row>
    <row r="15" spans="1:19" ht="22.5" customHeight="1">
      <c r="A15" s="961"/>
      <c r="B15" s="984">
        <f t="shared" si="1"/>
        <v>8</v>
      </c>
      <c r="C15" s="2487" t="str">
        <f>'【様式５別添１】賃金改善明細書（職員別） '!B15</f>
        <v>h</v>
      </c>
      <c r="D15" s="2487"/>
      <c r="E15" s="2487"/>
      <c r="F15" s="979" t="str">
        <f>'【様式５別添１】賃金改善明細書（職員別） '!F15</f>
        <v>保育士</v>
      </c>
      <c r="G15" s="979" t="str">
        <f>'【様式５別添１】賃金改善明細書（職員別） '!H15</f>
        <v>非常勤</v>
      </c>
      <c r="H15" s="980">
        <f>'【様式５別添１】賃金改善明細書（職員別） '!I15</f>
        <v>0.4</v>
      </c>
      <c r="I15" s="985">
        <f t="shared" si="0"/>
        <v>20400</v>
      </c>
      <c r="J15" s="986">
        <v>13600</v>
      </c>
      <c r="K15" s="987">
        <v>6800</v>
      </c>
      <c r="L15" s="2502"/>
      <c r="M15" s="2497"/>
      <c r="N15" s="2498"/>
      <c r="O15" s="2499"/>
      <c r="P15" s="964"/>
      <c r="S15" s="1136"/>
    </row>
    <row r="16" spans="1:19" ht="22.5" customHeight="1">
      <c r="A16" s="961"/>
      <c r="B16" s="984">
        <f t="shared" si="1"/>
        <v>9</v>
      </c>
      <c r="C16" s="2487" t="str">
        <f>'【様式５別添１】賃金改善明細書（職員別） '!B16</f>
        <v>i</v>
      </c>
      <c r="D16" s="2487"/>
      <c r="E16" s="2487"/>
      <c r="F16" s="979" t="str">
        <f>'【様式５別添１】賃金改善明細書（職員別） '!F16</f>
        <v>保育補助</v>
      </c>
      <c r="G16" s="979" t="str">
        <f>'【様式５別添１】賃金改善明細書（職員別） '!H16</f>
        <v>非常勤</v>
      </c>
      <c r="H16" s="980">
        <f>'【様式５別添１】賃金改善明細書（職員別） '!I16</f>
        <v>0.2</v>
      </c>
      <c r="I16" s="985">
        <f t="shared" si="0"/>
        <v>10200</v>
      </c>
      <c r="J16" s="986">
        <v>6800</v>
      </c>
      <c r="K16" s="987">
        <v>3400</v>
      </c>
      <c r="L16" s="2502"/>
      <c r="M16" s="2497"/>
      <c r="N16" s="2498"/>
      <c r="O16" s="2499"/>
      <c r="P16" s="964"/>
      <c r="S16" s="1136"/>
    </row>
    <row r="17" spans="1:19" ht="22.5" customHeight="1">
      <c r="A17" s="961"/>
      <c r="B17" s="984">
        <f t="shared" si="1"/>
        <v>10</v>
      </c>
      <c r="C17" s="2487" t="str">
        <f>'【様式５別添１】賃金改善明細書（職員別） '!B17</f>
        <v>j</v>
      </c>
      <c r="D17" s="2487"/>
      <c r="E17" s="2487"/>
      <c r="F17" s="979" t="str">
        <f>'【様式５別添１】賃金改善明細書（職員別） '!F17</f>
        <v>保育補助</v>
      </c>
      <c r="G17" s="979" t="str">
        <f>'【様式５別添１】賃金改善明細書（職員別） '!H17</f>
        <v>非常勤</v>
      </c>
      <c r="H17" s="980">
        <f>'【様式５別添１】賃金改善明細書（職員別） '!I17</f>
        <v>0.2</v>
      </c>
      <c r="I17" s="985">
        <f t="shared" si="0"/>
        <v>10200</v>
      </c>
      <c r="J17" s="986">
        <v>6800</v>
      </c>
      <c r="K17" s="987">
        <v>3400</v>
      </c>
      <c r="L17" s="2502"/>
      <c r="M17" s="2497"/>
      <c r="N17" s="2498"/>
      <c r="O17" s="2499"/>
      <c r="P17" s="964"/>
      <c r="S17" s="1136"/>
    </row>
    <row r="18" spans="1:19" ht="22.5" customHeight="1">
      <c r="A18" s="961"/>
      <c r="B18" s="984">
        <f t="shared" si="1"/>
        <v>11</v>
      </c>
      <c r="C18" s="2487" t="str">
        <f>'【様式５別添１】賃金改善明細書（職員別） '!B18</f>
        <v>k</v>
      </c>
      <c r="D18" s="2487"/>
      <c r="E18" s="2487"/>
      <c r="F18" s="979" t="str">
        <f>'【様式５別添１】賃金改善明細書（職員別） '!F18</f>
        <v>保育士</v>
      </c>
      <c r="G18" s="979" t="str">
        <f>'【様式５別添１】賃金改善明細書（職員別） '!H18</f>
        <v>非常勤</v>
      </c>
      <c r="H18" s="980">
        <f>'【様式５別添１】賃金改善明細書（職員別） '!I18</f>
        <v>0.25</v>
      </c>
      <c r="I18" s="985">
        <f t="shared" si="0"/>
        <v>13200</v>
      </c>
      <c r="J18" s="986">
        <v>8800</v>
      </c>
      <c r="K18" s="987">
        <v>4400</v>
      </c>
      <c r="L18" s="2502"/>
      <c r="M18" s="2497"/>
      <c r="N18" s="2498"/>
      <c r="O18" s="2499"/>
      <c r="P18" s="964"/>
      <c r="S18" s="1136"/>
    </row>
    <row r="19" spans="1:19" ht="22.5" customHeight="1">
      <c r="A19" s="961"/>
      <c r="B19" s="984">
        <f t="shared" si="1"/>
        <v>12</v>
      </c>
      <c r="C19" s="2487" t="str">
        <f>'【様式５別添１】賃金改善明細書（職員別） '!B19</f>
        <v>l</v>
      </c>
      <c r="D19" s="2487"/>
      <c r="E19" s="2487"/>
      <c r="F19" s="979" t="str">
        <f>'【様式５別添１】賃金改善明細書（職員別） '!F19</f>
        <v>保育士</v>
      </c>
      <c r="G19" s="979" t="str">
        <f>'【様式５別添１】賃金改善明細書（職員別） '!H19</f>
        <v>非常勤</v>
      </c>
      <c r="H19" s="980">
        <f>'【様式５別添１】賃金改善明細書（職員別） '!I19</f>
        <v>0.2</v>
      </c>
      <c r="I19" s="985">
        <f t="shared" si="0"/>
        <v>10800</v>
      </c>
      <c r="J19" s="986">
        <v>7200</v>
      </c>
      <c r="K19" s="987">
        <v>3600</v>
      </c>
      <c r="L19" s="2502"/>
      <c r="M19" s="2497"/>
      <c r="N19" s="2498"/>
      <c r="O19" s="2499"/>
      <c r="P19" s="964"/>
      <c r="S19" s="1136"/>
    </row>
    <row r="20" spans="1:19" ht="22.5" customHeight="1">
      <c r="A20" s="961"/>
      <c r="B20" s="984">
        <f t="shared" si="1"/>
        <v>13</v>
      </c>
      <c r="C20" s="2487" t="str">
        <f>'【様式５別添１】賃金改善明細書（職員別） '!B20</f>
        <v>m</v>
      </c>
      <c r="D20" s="2487"/>
      <c r="E20" s="2487"/>
      <c r="F20" s="979" t="str">
        <f>'【様式５別添１】賃金改善明細書（職員別） '!F20</f>
        <v>調理師</v>
      </c>
      <c r="G20" s="979" t="str">
        <f>'【様式５別添１】賃金改善明細書（職員別） '!H20</f>
        <v>非常勤</v>
      </c>
      <c r="H20" s="980">
        <f>'【様式５別添１】賃金改善明細書（職員別） '!I20</f>
        <v>0.5</v>
      </c>
      <c r="I20" s="985">
        <f t="shared" si="0"/>
        <v>25800</v>
      </c>
      <c r="J20" s="986">
        <v>17200</v>
      </c>
      <c r="K20" s="987">
        <v>8600</v>
      </c>
      <c r="L20" s="2502"/>
      <c r="M20" s="2497"/>
      <c r="N20" s="2498"/>
      <c r="O20" s="2499"/>
      <c r="P20" s="964"/>
      <c r="S20" s="1136"/>
    </row>
    <row r="21" spans="1:19" ht="22.5" customHeight="1">
      <c r="A21" s="961"/>
      <c r="B21" s="984">
        <f t="shared" si="1"/>
        <v>14</v>
      </c>
      <c r="C21" s="2487" t="str">
        <f>'【様式５別添１】賃金改善明細書（職員別） '!B21</f>
        <v>n</v>
      </c>
      <c r="D21" s="2487"/>
      <c r="E21" s="2487"/>
      <c r="F21" s="979" t="str">
        <f>'【様式５別添１】賃金改善明細書（職員別） '!F21</f>
        <v>事務職員</v>
      </c>
      <c r="G21" s="979" t="str">
        <f>'【様式５別添１】賃金改善明細書（職員別） '!H21</f>
        <v>非常勤</v>
      </c>
      <c r="H21" s="980">
        <f>'【様式５別添１】賃金改善明細書（職員別） '!I21</f>
        <v>0.5</v>
      </c>
      <c r="I21" s="985">
        <f t="shared" si="0"/>
        <v>25800</v>
      </c>
      <c r="J21" s="986">
        <v>17200</v>
      </c>
      <c r="K21" s="987">
        <v>8600</v>
      </c>
      <c r="L21" s="2502"/>
      <c r="M21" s="2497"/>
      <c r="N21" s="2498"/>
      <c r="O21" s="2499"/>
      <c r="P21" s="964"/>
      <c r="S21" s="1136"/>
    </row>
    <row r="22" spans="1:19" ht="22.5" customHeight="1">
      <c r="A22" s="961"/>
      <c r="B22" s="984">
        <f t="shared" si="1"/>
        <v>15</v>
      </c>
      <c r="C22" s="2487" t="str">
        <f>'【様式５別添１】賃金改善明細書（職員別） '!B22</f>
        <v>o</v>
      </c>
      <c r="D22" s="2487"/>
      <c r="E22" s="2487"/>
      <c r="F22" s="979" t="str">
        <f>'【様式５別添１】賃金改善明細書（職員別） '!F22</f>
        <v>用務員</v>
      </c>
      <c r="G22" s="979" t="str">
        <f>'【様式５別添１】賃金改善明細書（職員別） '!H22</f>
        <v>非常勤</v>
      </c>
      <c r="H22" s="980">
        <f>'【様式５別添１】賃金改善明細書（職員別） '!I22</f>
        <v>0.5</v>
      </c>
      <c r="I22" s="985">
        <f t="shared" si="0"/>
        <v>25800</v>
      </c>
      <c r="J22" s="986">
        <v>17200</v>
      </c>
      <c r="K22" s="987">
        <v>8600</v>
      </c>
      <c r="L22" s="2502"/>
      <c r="M22" s="2497"/>
      <c r="N22" s="2498"/>
      <c r="O22" s="2499"/>
      <c r="P22" s="964"/>
      <c r="S22" s="1136"/>
    </row>
    <row r="23" spans="1:19" ht="22.5" customHeight="1">
      <c r="A23" s="961"/>
      <c r="B23" s="984">
        <f t="shared" si="1"/>
        <v>16</v>
      </c>
      <c r="C23" s="2487" t="str">
        <f>'【様式５別添１】賃金改善明細書（職員別） '!B23</f>
        <v>p</v>
      </c>
      <c r="D23" s="2487"/>
      <c r="E23" s="2487"/>
      <c r="F23" s="979" t="str">
        <f>'【様式５別添１】賃金改善明細書（職員別） '!F23</f>
        <v>看護師</v>
      </c>
      <c r="G23" s="979" t="str">
        <f>'【様式５別添１】賃金改善明細書（職員別） '!H23</f>
        <v>非常勤</v>
      </c>
      <c r="H23" s="980">
        <f>'【様式５別添１】賃金改善明細書（職員別） '!I23</f>
        <v>0.8</v>
      </c>
      <c r="I23" s="985">
        <f t="shared" si="0"/>
        <v>40800</v>
      </c>
      <c r="J23" s="986">
        <v>27200</v>
      </c>
      <c r="K23" s="987">
        <v>13600</v>
      </c>
      <c r="L23" s="2502"/>
      <c r="M23" s="2497"/>
      <c r="N23" s="2498"/>
      <c r="O23" s="2499"/>
      <c r="P23" s="964"/>
      <c r="S23" s="1136"/>
    </row>
    <row r="24" spans="1:19" ht="22.5" customHeight="1">
      <c r="A24" s="961"/>
      <c r="B24" s="984">
        <f t="shared" si="1"/>
        <v>17</v>
      </c>
      <c r="C24" s="2487">
        <f>'【様式５別添１】賃金改善明細書（職員別） '!B24</f>
        <v>0</v>
      </c>
      <c r="D24" s="2487"/>
      <c r="E24" s="2487"/>
      <c r="F24" s="979">
        <f>'【様式５別添１】賃金改善明細書（職員別） '!F24</f>
        <v>0</v>
      </c>
      <c r="G24" s="979">
        <f>'【様式５別添１】賃金改善明細書（職員別） '!H24</f>
        <v>0</v>
      </c>
      <c r="H24" s="980">
        <f>'【様式５別添１】賃金改善明細書（職員別） '!I24</f>
        <v>0</v>
      </c>
      <c r="I24" s="985">
        <f t="shared" si="0"/>
        <v>0</v>
      </c>
      <c r="J24" s="986"/>
      <c r="K24" s="987"/>
      <c r="L24" s="2502"/>
      <c r="M24" s="988"/>
      <c r="N24" s="989"/>
      <c r="O24" s="990"/>
      <c r="P24" s="964"/>
    </row>
    <row r="25" spans="1:19" ht="22.5" customHeight="1">
      <c r="A25" s="961"/>
      <c r="B25" s="984">
        <f t="shared" si="1"/>
        <v>18</v>
      </c>
      <c r="C25" s="2487">
        <f>'【様式５別添１】賃金改善明細書（職員別） '!B25</f>
        <v>0</v>
      </c>
      <c r="D25" s="2487"/>
      <c r="E25" s="2487"/>
      <c r="F25" s="979">
        <f>'【様式５別添１】賃金改善明細書（職員別） '!F25</f>
        <v>0</v>
      </c>
      <c r="G25" s="979">
        <f>'【様式５別添１】賃金改善明細書（職員別） '!H25</f>
        <v>0</v>
      </c>
      <c r="H25" s="980">
        <f>'【様式５別添１】賃金改善明細書（職員別） '!I25</f>
        <v>0</v>
      </c>
      <c r="I25" s="985">
        <f t="shared" si="0"/>
        <v>0</v>
      </c>
      <c r="J25" s="986"/>
      <c r="K25" s="987"/>
      <c r="L25" s="2502"/>
      <c r="M25" s="988"/>
      <c r="N25" s="989"/>
      <c r="O25" s="990"/>
      <c r="P25" s="964"/>
    </row>
    <row r="26" spans="1:19" ht="22.5" customHeight="1">
      <c r="A26" s="961"/>
      <c r="B26" s="984">
        <f t="shared" si="1"/>
        <v>19</v>
      </c>
      <c r="C26" s="2487">
        <f>'【様式５別添１】賃金改善明細書（職員別） '!B26</f>
        <v>0</v>
      </c>
      <c r="D26" s="2487"/>
      <c r="E26" s="2487"/>
      <c r="F26" s="979">
        <f>'【様式５別添１】賃金改善明細書（職員別） '!F26</f>
        <v>0</v>
      </c>
      <c r="G26" s="979">
        <f>'【様式５別添１】賃金改善明細書（職員別） '!H26</f>
        <v>0</v>
      </c>
      <c r="H26" s="980">
        <f>'【様式５別添１】賃金改善明細書（職員別） '!I26</f>
        <v>0</v>
      </c>
      <c r="I26" s="985">
        <f t="shared" si="0"/>
        <v>0</v>
      </c>
      <c r="J26" s="986"/>
      <c r="K26" s="987"/>
      <c r="L26" s="2502"/>
      <c r="M26" s="988"/>
      <c r="N26" s="989"/>
      <c r="O26" s="990"/>
      <c r="P26" s="964"/>
    </row>
    <row r="27" spans="1:19" ht="22.5" customHeight="1">
      <c r="A27" s="961"/>
      <c r="B27" s="984">
        <f t="shared" si="1"/>
        <v>20</v>
      </c>
      <c r="C27" s="2487">
        <f>'【様式５別添１】賃金改善明細書（職員別） '!B27</f>
        <v>0</v>
      </c>
      <c r="D27" s="2487"/>
      <c r="E27" s="2487"/>
      <c r="F27" s="979">
        <f>'【様式５別添１】賃金改善明細書（職員別） '!F27</f>
        <v>0</v>
      </c>
      <c r="G27" s="979">
        <f>'【様式５別添１】賃金改善明細書（職員別） '!H27</f>
        <v>0</v>
      </c>
      <c r="H27" s="980">
        <f>'【様式５別添１】賃金改善明細書（職員別） '!I27</f>
        <v>0</v>
      </c>
      <c r="I27" s="985">
        <f t="shared" si="0"/>
        <v>0</v>
      </c>
      <c r="J27" s="986"/>
      <c r="K27" s="987"/>
      <c r="L27" s="2502"/>
      <c r="M27" s="988"/>
      <c r="N27" s="989"/>
      <c r="O27" s="990"/>
      <c r="P27" s="964"/>
    </row>
    <row r="28" spans="1:19" ht="22.5" customHeight="1">
      <c r="A28" s="961"/>
      <c r="B28" s="984">
        <f t="shared" si="1"/>
        <v>21</v>
      </c>
      <c r="C28" s="2487">
        <f>'【様式５別添１】賃金改善明細書（職員別） '!B28</f>
        <v>0</v>
      </c>
      <c r="D28" s="2487"/>
      <c r="E28" s="2487"/>
      <c r="F28" s="979">
        <f>'【様式５別添１】賃金改善明細書（職員別） '!F28</f>
        <v>0</v>
      </c>
      <c r="G28" s="979">
        <f>'【様式５別添１】賃金改善明細書（職員別） '!H28</f>
        <v>0</v>
      </c>
      <c r="H28" s="980">
        <f>'【様式５別添１】賃金改善明細書（職員別） '!I28</f>
        <v>0</v>
      </c>
      <c r="I28" s="985">
        <f t="shared" si="0"/>
        <v>0</v>
      </c>
      <c r="J28" s="986"/>
      <c r="K28" s="987"/>
      <c r="L28" s="2502"/>
      <c r="M28" s="988"/>
      <c r="N28" s="989"/>
      <c r="O28" s="990"/>
      <c r="P28" s="964"/>
    </row>
    <row r="29" spans="1:19" ht="22.5" customHeight="1">
      <c r="A29" s="961"/>
      <c r="B29" s="984">
        <f t="shared" si="1"/>
        <v>22</v>
      </c>
      <c r="C29" s="2487">
        <f>'【様式５別添１】賃金改善明細書（職員別） '!B29</f>
        <v>0</v>
      </c>
      <c r="D29" s="2487"/>
      <c r="E29" s="2487"/>
      <c r="F29" s="979">
        <f>'【様式５別添１】賃金改善明細書（職員別） '!F29</f>
        <v>0</v>
      </c>
      <c r="G29" s="979">
        <f>'【様式５別添１】賃金改善明細書（職員別） '!H29</f>
        <v>0</v>
      </c>
      <c r="H29" s="980">
        <f>'【様式５別添１】賃金改善明細書（職員別） '!I29</f>
        <v>0</v>
      </c>
      <c r="I29" s="985">
        <f t="shared" si="0"/>
        <v>0</v>
      </c>
      <c r="J29" s="986"/>
      <c r="K29" s="987"/>
      <c r="L29" s="2502"/>
      <c r="M29" s="988"/>
      <c r="N29" s="989"/>
      <c r="O29" s="990"/>
      <c r="P29" s="964"/>
    </row>
    <row r="30" spans="1:19" ht="22.5" customHeight="1">
      <c r="A30" s="961"/>
      <c r="B30" s="984">
        <f t="shared" si="1"/>
        <v>23</v>
      </c>
      <c r="C30" s="2487">
        <f>'【様式５別添１】賃金改善明細書（職員別） '!B30</f>
        <v>0</v>
      </c>
      <c r="D30" s="2487"/>
      <c r="E30" s="2487"/>
      <c r="F30" s="979">
        <f>'【様式５別添１】賃金改善明細書（職員別） '!F30</f>
        <v>0</v>
      </c>
      <c r="G30" s="979">
        <f>'【様式５別添１】賃金改善明細書（職員別） '!H30</f>
        <v>0</v>
      </c>
      <c r="H30" s="980">
        <f>'【様式５別添１】賃金改善明細書（職員別） '!I30</f>
        <v>0</v>
      </c>
      <c r="I30" s="985">
        <f t="shared" si="0"/>
        <v>0</v>
      </c>
      <c r="J30" s="986"/>
      <c r="K30" s="987"/>
      <c r="L30" s="2502"/>
      <c r="M30" s="988"/>
      <c r="N30" s="989"/>
      <c r="O30" s="990"/>
      <c r="P30" s="964"/>
    </row>
    <row r="31" spans="1:19" ht="22.5" customHeight="1">
      <c r="A31" s="961"/>
      <c r="B31" s="984">
        <f t="shared" si="1"/>
        <v>24</v>
      </c>
      <c r="C31" s="2487">
        <f>'【様式５別添１】賃金改善明細書（職員別） '!B31</f>
        <v>0</v>
      </c>
      <c r="D31" s="2487"/>
      <c r="E31" s="2487"/>
      <c r="F31" s="979">
        <f>'【様式５別添１】賃金改善明細書（職員別） '!F31</f>
        <v>0</v>
      </c>
      <c r="G31" s="979">
        <f>'【様式５別添１】賃金改善明細書（職員別） '!H31</f>
        <v>0</v>
      </c>
      <c r="H31" s="980">
        <f>'【様式５別添１】賃金改善明細書（職員別） '!I31</f>
        <v>0</v>
      </c>
      <c r="I31" s="985">
        <f t="shared" si="0"/>
        <v>0</v>
      </c>
      <c r="J31" s="986"/>
      <c r="K31" s="987"/>
      <c r="L31" s="2502"/>
      <c r="M31" s="988"/>
      <c r="N31" s="989"/>
      <c r="O31" s="990"/>
      <c r="P31" s="964"/>
    </row>
    <row r="32" spans="1:19" ht="22.5" customHeight="1">
      <c r="A32" s="961"/>
      <c r="B32" s="984">
        <f t="shared" si="1"/>
        <v>25</v>
      </c>
      <c r="C32" s="2487">
        <f>'【様式５別添１】賃金改善明細書（職員別） '!B32</f>
        <v>0</v>
      </c>
      <c r="D32" s="2487"/>
      <c r="E32" s="2487"/>
      <c r="F32" s="979">
        <f>'【様式５別添１】賃金改善明細書（職員別） '!F32</f>
        <v>0</v>
      </c>
      <c r="G32" s="979">
        <f>'【様式５別添１】賃金改善明細書（職員別） '!H32</f>
        <v>0</v>
      </c>
      <c r="H32" s="980">
        <f>'【様式５別添１】賃金改善明細書（職員別） '!I32</f>
        <v>0</v>
      </c>
      <c r="I32" s="985">
        <f t="shared" si="0"/>
        <v>0</v>
      </c>
      <c r="J32" s="986"/>
      <c r="K32" s="987"/>
      <c r="L32" s="2502"/>
      <c r="M32" s="988"/>
      <c r="N32" s="989"/>
      <c r="O32" s="990"/>
      <c r="P32" s="964"/>
    </row>
    <row r="33" spans="1:16" ht="22.5" customHeight="1">
      <c r="A33" s="961"/>
      <c r="B33" s="984">
        <f t="shared" si="1"/>
        <v>26</v>
      </c>
      <c r="C33" s="2487">
        <f>'【様式５別添１】賃金改善明細書（職員別） '!B33</f>
        <v>0</v>
      </c>
      <c r="D33" s="2487"/>
      <c r="E33" s="2487"/>
      <c r="F33" s="979">
        <f>'【様式５別添１】賃金改善明細書（職員別） '!F33</f>
        <v>0</v>
      </c>
      <c r="G33" s="979">
        <f>'【様式５別添１】賃金改善明細書（職員別） '!H33</f>
        <v>0</v>
      </c>
      <c r="H33" s="980">
        <f>'【様式５別添１】賃金改善明細書（職員別） '!I33</f>
        <v>0</v>
      </c>
      <c r="I33" s="985">
        <f t="shared" si="0"/>
        <v>0</v>
      </c>
      <c r="J33" s="986"/>
      <c r="K33" s="987"/>
      <c r="L33" s="2502"/>
      <c r="M33" s="988"/>
      <c r="N33" s="989"/>
      <c r="O33" s="990"/>
      <c r="P33" s="964"/>
    </row>
    <row r="34" spans="1:16" ht="22.5" customHeight="1">
      <c r="A34" s="961"/>
      <c r="B34" s="984">
        <f t="shared" si="1"/>
        <v>27</v>
      </c>
      <c r="C34" s="2487">
        <f>'【様式５別添１】賃金改善明細書（職員別） '!B34</f>
        <v>0</v>
      </c>
      <c r="D34" s="2487"/>
      <c r="E34" s="2487"/>
      <c r="F34" s="979">
        <f>'【様式５別添１】賃金改善明細書（職員別） '!F34</f>
        <v>0</v>
      </c>
      <c r="G34" s="979">
        <f>'【様式５別添１】賃金改善明細書（職員別） '!H34</f>
        <v>0</v>
      </c>
      <c r="H34" s="980">
        <f>'【様式５別添１】賃金改善明細書（職員別） '!I34</f>
        <v>0</v>
      </c>
      <c r="I34" s="985">
        <f t="shared" si="0"/>
        <v>0</v>
      </c>
      <c r="J34" s="986"/>
      <c r="K34" s="987"/>
      <c r="L34" s="2502"/>
      <c r="M34" s="2497"/>
      <c r="N34" s="2498"/>
      <c r="O34" s="2499"/>
      <c r="P34" s="964"/>
    </row>
    <row r="35" spans="1:16" ht="22.5" customHeight="1">
      <c r="A35" s="961"/>
      <c r="B35" s="984">
        <f t="shared" si="1"/>
        <v>28</v>
      </c>
      <c r="C35" s="2487">
        <f>'【様式５別添１】賃金改善明細書（職員別） '!B35</f>
        <v>0</v>
      </c>
      <c r="D35" s="2487"/>
      <c r="E35" s="2487"/>
      <c r="F35" s="979">
        <f>'【様式５別添１】賃金改善明細書（職員別） '!F35</f>
        <v>0</v>
      </c>
      <c r="G35" s="979">
        <f>'【様式５別添１】賃金改善明細書（職員別） '!H35</f>
        <v>0</v>
      </c>
      <c r="H35" s="980">
        <f>'【様式５別添１】賃金改善明細書（職員別） '!I35</f>
        <v>0</v>
      </c>
      <c r="I35" s="985">
        <f t="shared" si="0"/>
        <v>0</v>
      </c>
      <c r="J35" s="986"/>
      <c r="K35" s="987"/>
      <c r="L35" s="2502"/>
      <c r="M35" s="2497"/>
      <c r="N35" s="2498"/>
      <c r="O35" s="2499"/>
      <c r="P35" s="964"/>
    </row>
    <row r="36" spans="1:16" ht="22.5" customHeight="1">
      <c r="A36" s="961"/>
      <c r="B36" s="984">
        <f t="shared" si="1"/>
        <v>29</v>
      </c>
      <c r="C36" s="2487">
        <f>'【様式５別添１】賃金改善明細書（職員別） '!B36</f>
        <v>0</v>
      </c>
      <c r="D36" s="2487"/>
      <c r="E36" s="2487"/>
      <c r="F36" s="979">
        <f>'【様式５別添１】賃金改善明細書（職員別） '!F36</f>
        <v>0</v>
      </c>
      <c r="G36" s="979">
        <f>'【様式５別添１】賃金改善明細書（職員別） '!H36</f>
        <v>0</v>
      </c>
      <c r="H36" s="980">
        <f>'【様式５別添１】賃金改善明細書（職員別） '!I36</f>
        <v>0</v>
      </c>
      <c r="I36" s="985">
        <f t="shared" si="0"/>
        <v>0</v>
      </c>
      <c r="J36" s="986"/>
      <c r="K36" s="987"/>
      <c r="L36" s="2502"/>
      <c r="M36" s="2497"/>
      <c r="N36" s="2498"/>
      <c r="O36" s="2499"/>
      <c r="P36" s="964"/>
    </row>
    <row r="37" spans="1:16" ht="22.5" customHeight="1">
      <c r="A37" s="961"/>
      <c r="B37" s="984">
        <f t="shared" si="1"/>
        <v>30</v>
      </c>
      <c r="C37" s="2487">
        <f>'【様式５別添１】賃金改善明細書（職員別） '!B37</f>
        <v>0</v>
      </c>
      <c r="D37" s="2487"/>
      <c r="E37" s="2487"/>
      <c r="F37" s="979">
        <f>'【様式５別添１】賃金改善明細書（職員別） '!F37</f>
        <v>0</v>
      </c>
      <c r="G37" s="979">
        <f>'【様式５別添１】賃金改善明細書（職員別） '!H37</f>
        <v>0</v>
      </c>
      <c r="H37" s="980">
        <f>'【様式５別添１】賃金改善明細書（職員別） '!I37</f>
        <v>0</v>
      </c>
      <c r="I37" s="985">
        <f t="shared" si="0"/>
        <v>0</v>
      </c>
      <c r="J37" s="986"/>
      <c r="K37" s="987"/>
      <c r="L37" s="2502"/>
      <c r="M37" s="988"/>
      <c r="N37" s="989"/>
      <c r="O37" s="990"/>
      <c r="P37" s="964"/>
    </row>
    <row r="38" spans="1:16" ht="22.5" customHeight="1">
      <c r="A38" s="961"/>
      <c r="B38" s="984">
        <f t="shared" si="1"/>
        <v>31</v>
      </c>
      <c r="C38" s="2487">
        <f>'【様式５別添１】賃金改善明細書（職員別） '!B38</f>
        <v>0</v>
      </c>
      <c r="D38" s="2487"/>
      <c r="E38" s="2487"/>
      <c r="F38" s="979">
        <f>'【様式５別添１】賃金改善明細書（職員別） '!F38</f>
        <v>0</v>
      </c>
      <c r="G38" s="979">
        <f>'【様式５別添１】賃金改善明細書（職員別） '!H38</f>
        <v>0</v>
      </c>
      <c r="H38" s="980">
        <f>'【様式５別添１】賃金改善明細書（職員別） '!I38</f>
        <v>0</v>
      </c>
      <c r="I38" s="985">
        <f t="shared" si="0"/>
        <v>0</v>
      </c>
      <c r="J38" s="986"/>
      <c r="K38" s="987"/>
      <c r="L38" s="2502"/>
      <c r="M38" s="988"/>
      <c r="N38" s="989"/>
      <c r="O38" s="990"/>
      <c r="P38" s="964"/>
    </row>
    <row r="39" spans="1:16" ht="22.5" customHeight="1">
      <c r="A39" s="961"/>
      <c r="B39" s="984">
        <f t="shared" si="1"/>
        <v>32</v>
      </c>
      <c r="C39" s="2487">
        <f>'【様式５別添１】賃金改善明細書（職員別） '!B39</f>
        <v>0</v>
      </c>
      <c r="D39" s="2487"/>
      <c r="E39" s="2487"/>
      <c r="F39" s="979">
        <f>'【様式５別添１】賃金改善明細書（職員別） '!F39</f>
        <v>0</v>
      </c>
      <c r="G39" s="979">
        <f>'【様式５別添１】賃金改善明細書（職員別） '!H39</f>
        <v>0</v>
      </c>
      <c r="H39" s="980">
        <f>'【様式５別添１】賃金改善明細書（職員別） '!I39</f>
        <v>0</v>
      </c>
      <c r="I39" s="985">
        <f t="shared" si="0"/>
        <v>0</v>
      </c>
      <c r="J39" s="986"/>
      <c r="K39" s="987"/>
      <c r="L39" s="2502"/>
      <c r="M39" s="988"/>
      <c r="N39" s="989"/>
      <c r="O39" s="990"/>
      <c r="P39" s="964"/>
    </row>
    <row r="40" spans="1:16" ht="22.5" customHeight="1">
      <c r="A40" s="961"/>
      <c r="B40" s="984">
        <f t="shared" si="1"/>
        <v>33</v>
      </c>
      <c r="C40" s="2487">
        <f>'【様式５別添１】賃金改善明細書（職員別） '!B40</f>
        <v>0</v>
      </c>
      <c r="D40" s="2487"/>
      <c r="E40" s="2487"/>
      <c r="F40" s="979">
        <f>'【様式５別添１】賃金改善明細書（職員別） '!F40</f>
        <v>0</v>
      </c>
      <c r="G40" s="979">
        <f>'【様式５別添１】賃金改善明細書（職員別） '!H40</f>
        <v>0</v>
      </c>
      <c r="H40" s="980">
        <f>'【様式５別添１】賃金改善明細書（職員別） '!I40</f>
        <v>0</v>
      </c>
      <c r="I40" s="985">
        <f t="shared" si="0"/>
        <v>0</v>
      </c>
      <c r="J40" s="986"/>
      <c r="K40" s="987"/>
      <c r="L40" s="2502"/>
      <c r="M40" s="988"/>
      <c r="N40" s="989"/>
      <c r="O40" s="990"/>
      <c r="P40" s="964"/>
    </row>
    <row r="41" spans="1:16" ht="22.5" customHeight="1">
      <c r="A41" s="961"/>
      <c r="B41" s="984">
        <f t="shared" si="1"/>
        <v>34</v>
      </c>
      <c r="C41" s="2487">
        <f>'【様式５別添１】賃金改善明細書（職員別） '!B41</f>
        <v>0</v>
      </c>
      <c r="D41" s="2487"/>
      <c r="E41" s="2487"/>
      <c r="F41" s="979">
        <f>'【様式５別添１】賃金改善明細書（職員別） '!F41</f>
        <v>0</v>
      </c>
      <c r="G41" s="979">
        <f>'【様式５別添１】賃金改善明細書（職員別） '!H41</f>
        <v>0</v>
      </c>
      <c r="H41" s="980">
        <f>'【様式５別添１】賃金改善明細書（職員別） '!I41</f>
        <v>0</v>
      </c>
      <c r="I41" s="985">
        <f t="shared" si="0"/>
        <v>0</v>
      </c>
      <c r="J41" s="986"/>
      <c r="K41" s="987"/>
      <c r="L41" s="2502"/>
      <c r="M41" s="988"/>
      <c r="N41" s="989"/>
      <c r="O41" s="990"/>
      <c r="P41" s="964"/>
    </row>
    <row r="42" spans="1:16" ht="22.5" customHeight="1">
      <c r="A42" s="961"/>
      <c r="B42" s="984">
        <f t="shared" si="1"/>
        <v>35</v>
      </c>
      <c r="C42" s="2487">
        <f>'【様式５別添１】賃金改善明細書（職員別） '!B42</f>
        <v>0</v>
      </c>
      <c r="D42" s="2487"/>
      <c r="E42" s="2487"/>
      <c r="F42" s="979">
        <f>'【様式５別添１】賃金改善明細書（職員別） '!F42</f>
        <v>0</v>
      </c>
      <c r="G42" s="979">
        <f>'【様式５別添１】賃金改善明細書（職員別） '!H42</f>
        <v>0</v>
      </c>
      <c r="H42" s="980">
        <f>'【様式５別添１】賃金改善明細書（職員別） '!I42</f>
        <v>0</v>
      </c>
      <c r="I42" s="985">
        <f t="shared" si="0"/>
        <v>0</v>
      </c>
      <c r="J42" s="986"/>
      <c r="K42" s="987"/>
      <c r="L42" s="2502"/>
      <c r="M42" s="988"/>
      <c r="N42" s="989"/>
      <c r="O42" s="990"/>
      <c r="P42" s="964"/>
    </row>
    <row r="43" spans="1:16" ht="22.5" customHeight="1">
      <c r="A43" s="961"/>
      <c r="B43" s="984">
        <f t="shared" si="1"/>
        <v>36</v>
      </c>
      <c r="C43" s="2487">
        <f>'【様式５別添１】賃金改善明細書（職員別） '!B43</f>
        <v>0</v>
      </c>
      <c r="D43" s="2487"/>
      <c r="E43" s="2487"/>
      <c r="F43" s="979">
        <f>'【様式５別添１】賃金改善明細書（職員別） '!F43</f>
        <v>0</v>
      </c>
      <c r="G43" s="979">
        <f>'【様式５別添１】賃金改善明細書（職員別） '!H43</f>
        <v>0</v>
      </c>
      <c r="H43" s="980">
        <f>'【様式５別添１】賃金改善明細書（職員別） '!I43</f>
        <v>0</v>
      </c>
      <c r="I43" s="985">
        <f t="shared" si="0"/>
        <v>0</v>
      </c>
      <c r="J43" s="986"/>
      <c r="K43" s="987"/>
      <c r="L43" s="2502"/>
      <c r="M43" s="988"/>
      <c r="N43" s="989"/>
      <c r="O43" s="990"/>
      <c r="P43" s="964"/>
    </row>
    <row r="44" spans="1:16" ht="22.5" customHeight="1">
      <c r="A44" s="961"/>
      <c r="B44" s="984">
        <f t="shared" si="1"/>
        <v>37</v>
      </c>
      <c r="C44" s="2487">
        <f>'【様式５別添１】賃金改善明細書（職員別） '!B44</f>
        <v>0</v>
      </c>
      <c r="D44" s="2487"/>
      <c r="E44" s="2487"/>
      <c r="F44" s="979">
        <f>'【様式５別添１】賃金改善明細書（職員別） '!F44</f>
        <v>0</v>
      </c>
      <c r="G44" s="979">
        <f>'【様式５別添１】賃金改善明細書（職員別） '!H44</f>
        <v>0</v>
      </c>
      <c r="H44" s="980">
        <f>'【様式５別添１】賃金改善明細書（職員別） '!I44</f>
        <v>0</v>
      </c>
      <c r="I44" s="985">
        <f t="shared" si="0"/>
        <v>0</v>
      </c>
      <c r="J44" s="986"/>
      <c r="K44" s="987"/>
      <c r="L44" s="2502"/>
      <c r="M44" s="988"/>
      <c r="N44" s="989"/>
      <c r="O44" s="990"/>
      <c r="P44" s="964"/>
    </row>
    <row r="45" spans="1:16" ht="22.5" customHeight="1">
      <c r="A45" s="961"/>
      <c r="B45" s="984">
        <f t="shared" si="1"/>
        <v>38</v>
      </c>
      <c r="C45" s="2487">
        <f>'【様式５別添１】賃金改善明細書（職員別） '!B45</f>
        <v>0</v>
      </c>
      <c r="D45" s="2487"/>
      <c r="E45" s="2487"/>
      <c r="F45" s="979">
        <f>'【様式５別添１】賃金改善明細書（職員別） '!F45</f>
        <v>0</v>
      </c>
      <c r="G45" s="979">
        <f>'【様式５別添１】賃金改善明細書（職員別） '!H45</f>
        <v>0</v>
      </c>
      <c r="H45" s="980">
        <f>'【様式５別添１】賃金改善明細書（職員別） '!I45</f>
        <v>0</v>
      </c>
      <c r="I45" s="985">
        <f t="shared" si="0"/>
        <v>0</v>
      </c>
      <c r="J45" s="986"/>
      <c r="K45" s="987"/>
      <c r="L45" s="2502"/>
      <c r="M45" s="988"/>
      <c r="N45" s="989"/>
      <c r="O45" s="990"/>
      <c r="P45" s="964"/>
    </row>
    <row r="46" spans="1:16" ht="22.5" customHeight="1">
      <c r="A46" s="961"/>
      <c r="B46" s="984">
        <f t="shared" si="1"/>
        <v>39</v>
      </c>
      <c r="C46" s="2487">
        <f>'【様式５別添１】賃金改善明細書（職員別） '!B46</f>
        <v>0</v>
      </c>
      <c r="D46" s="2487"/>
      <c r="E46" s="2487"/>
      <c r="F46" s="979">
        <f>'【様式５別添１】賃金改善明細書（職員別） '!F46</f>
        <v>0</v>
      </c>
      <c r="G46" s="979">
        <f>'【様式５別添１】賃金改善明細書（職員別） '!H46</f>
        <v>0</v>
      </c>
      <c r="H46" s="980">
        <f>'【様式５別添１】賃金改善明細書（職員別） '!I46</f>
        <v>0</v>
      </c>
      <c r="I46" s="985">
        <f t="shared" si="0"/>
        <v>0</v>
      </c>
      <c r="J46" s="986"/>
      <c r="K46" s="987"/>
      <c r="L46" s="2502"/>
      <c r="M46" s="2497"/>
      <c r="N46" s="2498"/>
      <c r="O46" s="2499"/>
      <c r="P46" s="964"/>
    </row>
    <row r="47" spans="1:16" ht="22.5" customHeight="1">
      <c r="A47" s="961"/>
      <c r="B47" s="984">
        <f t="shared" si="1"/>
        <v>40</v>
      </c>
      <c r="C47" s="2487">
        <f>'【様式５別添１】賃金改善明細書（職員別） '!B47</f>
        <v>0</v>
      </c>
      <c r="D47" s="2487"/>
      <c r="E47" s="2487"/>
      <c r="F47" s="979">
        <f>'【様式５別添１】賃金改善明細書（職員別） '!F47</f>
        <v>0</v>
      </c>
      <c r="G47" s="979">
        <f>'【様式５別添１】賃金改善明細書（職員別） '!H47</f>
        <v>0</v>
      </c>
      <c r="H47" s="980">
        <f>'【様式５別添１】賃金改善明細書（職員別） '!I47</f>
        <v>0</v>
      </c>
      <c r="I47" s="985">
        <f t="shared" si="0"/>
        <v>0</v>
      </c>
      <c r="J47" s="986"/>
      <c r="K47" s="987"/>
      <c r="L47" s="2502"/>
      <c r="M47" s="2497"/>
      <c r="N47" s="2498"/>
      <c r="O47" s="2499"/>
      <c r="P47" s="964"/>
    </row>
    <row r="48" spans="1:16" ht="22.5" customHeight="1">
      <c r="A48" s="961"/>
      <c r="B48" s="984">
        <f t="shared" si="1"/>
        <v>41</v>
      </c>
      <c r="C48" s="2487">
        <f>'【様式５別添１】賃金改善明細書（職員別） '!B48</f>
        <v>0</v>
      </c>
      <c r="D48" s="2487"/>
      <c r="E48" s="2487"/>
      <c r="F48" s="979">
        <f>'【様式５別添１】賃金改善明細書（職員別） '!F48</f>
        <v>0</v>
      </c>
      <c r="G48" s="979">
        <f>'【様式５別添１】賃金改善明細書（職員別） '!H48</f>
        <v>0</v>
      </c>
      <c r="H48" s="980">
        <f>'【様式５別添１】賃金改善明細書（職員別） '!I48</f>
        <v>0</v>
      </c>
      <c r="I48" s="985">
        <f t="shared" si="0"/>
        <v>0</v>
      </c>
      <c r="J48" s="986"/>
      <c r="K48" s="987"/>
      <c r="L48" s="2502"/>
      <c r="M48" s="2497"/>
      <c r="N48" s="2498"/>
      <c r="O48" s="2499"/>
      <c r="P48" s="964"/>
    </row>
    <row r="49" spans="1:16" ht="22.5" customHeight="1">
      <c r="A49" s="961"/>
      <c r="B49" s="984">
        <f t="shared" si="1"/>
        <v>42</v>
      </c>
      <c r="C49" s="2487">
        <f>'【様式５別添１】賃金改善明細書（職員別） '!B49</f>
        <v>0</v>
      </c>
      <c r="D49" s="2487"/>
      <c r="E49" s="2487"/>
      <c r="F49" s="979">
        <f>'【様式５別添１】賃金改善明細書（職員別） '!F49</f>
        <v>0</v>
      </c>
      <c r="G49" s="979">
        <f>'【様式５別添１】賃金改善明細書（職員別） '!H49</f>
        <v>0</v>
      </c>
      <c r="H49" s="980">
        <f>'【様式５別添１】賃金改善明細書（職員別） '!I49</f>
        <v>0</v>
      </c>
      <c r="I49" s="985">
        <f t="shared" si="0"/>
        <v>0</v>
      </c>
      <c r="J49" s="986"/>
      <c r="K49" s="987"/>
      <c r="L49" s="2502"/>
      <c r="M49" s="2497"/>
      <c r="N49" s="2498"/>
      <c r="O49" s="2499"/>
      <c r="P49" s="964"/>
    </row>
    <row r="50" spans="1:16" ht="22.5" customHeight="1">
      <c r="A50" s="961"/>
      <c r="B50" s="984">
        <f t="shared" si="1"/>
        <v>43</v>
      </c>
      <c r="C50" s="2487">
        <f>'【様式５別添１】賃金改善明細書（職員別） '!B50</f>
        <v>0</v>
      </c>
      <c r="D50" s="2487"/>
      <c r="E50" s="2487"/>
      <c r="F50" s="979">
        <f>'【様式５別添１】賃金改善明細書（職員別） '!F50</f>
        <v>0</v>
      </c>
      <c r="G50" s="979">
        <f>'【様式５別添１】賃金改善明細書（職員別） '!H50</f>
        <v>0</v>
      </c>
      <c r="H50" s="980">
        <f>'【様式５別添１】賃金改善明細書（職員別） '!I50</f>
        <v>0</v>
      </c>
      <c r="I50" s="985">
        <f t="shared" si="0"/>
        <v>0</v>
      </c>
      <c r="J50" s="986"/>
      <c r="K50" s="987"/>
      <c r="L50" s="2502"/>
      <c r="M50" s="2497"/>
      <c r="N50" s="2498"/>
      <c r="O50" s="2499"/>
      <c r="P50" s="964"/>
    </row>
    <row r="51" spans="1:16" ht="22.5" customHeight="1">
      <c r="A51" s="961"/>
      <c r="B51" s="984">
        <f t="shared" si="1"/>
        <v>44</v>
      </c>
      <c r="C51" s="2487">
        <f>'【様式５別添１】賃金改善明細書（職員別） '!B51</f>
        <v>0</v>
      </c>
      <c r="D51" s="2487"/>
      <c r="E51" s="2487"/>
      <c r="F51" s="979">
        <f>'【様式５別添１】賃金改善明細書（職員別） '!F51</f>
        <v>0</v>
      </c>
      <c r="G51" s="979">
        <f>'【様式５別添１】賃金改善明細書（職員別） '!H51</f>
        <v>0</v>
      </c>
      <c r="H51" s="980">
        <f>'【様式５別添１】賃金改善明細書（職員別） '!I51</f>
        <v>0</v>
      </c>
      <c r="I51" s="985">
        <f t="shared" si="0"/>
        <v>0</v>
      </c>
      <c r="J51" s="986"/>
      <c r="K51" s="987"/>
      <c r="L51" s="2502"/>
      <c r="M51" s="2497"/>
      <c r="N51" s="2498"/>
      <c r="O51" s="2499"/>
      <c r="P51" s="964"/>
    </row>
    <row r="52" spans="1:16" ht="22.5" customHeight="1">
      <c r="A52" s="961"/>
      <c r="B52" s="984">
        <f t="shared" si="1"/>
        <v>45</v>
      </c>
      <c r="C52" s="2487">
        <f>'【様式５別添１】賃金改善明細書（職員別） '!B52</f>
        <v>0</v>
      </c>
      <c r="D52" s="2487"/>
      <c r="E52" s="2487"/>
      <c r="F52" s="979">
        <f>'【様式５別添１】賃金改善明細書（職員別） '!F52</f>
        <v>0</v>
      </c>
      <c r="G52" s="979">
        <f>'【様式５別添１】賃金改善明細書（職員別） '!H52</f>
        <v>0</v>
      </c>
      <c r="H52" s="980">
        <f>'【様式５別添１】賃金改善明細書（職員別） '!I52</f>
        <v>0</v>
      </c>
      <c r="I52" s="985">
        <f t="shared" si="0"/>
        <v>0</v>
      </c>
      <c r="J52" s="986"/>
      <c r="K52" s="987"/>
      <c r="L52" s="2502"/>
      <c r="M52" s="2497"/>
      <c r="N52" s="2498"/>
      <c r="O52" s="2499"/>
      <c r="P52" s="964"/>
    </row>
    <row r="53" spans="1:16" ht="22.5" customHeight="1">
      <c r="A53" s="961"/>
      <c r="B53" s="984">
        <f t="shared" si="1"/>
        <v>46</v>
      </c>
      <c r="C53" s="2487">
        <f>'【様式５別添１】賃金改善明細書（職員別） '!B53</f>
        <v>0</v>
      </c>
      <c r="D53" s="2487"/>
      <c r="E53" s="2487"/>
      <c r="F53" s="979">
        <f>'【様式５別添１】賃金改善明細書（職員別） '!F53</f>
        <v>0</v>
      </c>
      <c r="G53" s="979">
        <f>'【様式５別添１】賃金改善明細書（職員別） '!H53</f>
        <v>0</v>
      </c>
      <c r="H53" s="980">
        <f>'【様式５別添１】賃金改善明細書（職員別） '!I53</f>
        <v>0</v>
      </c>
      <c r="I53" s="985">
        <f t="shared" si="0"/>
        <v>0</v>
      </c>
      <c r="J53" s="986"/>
      <c r="K53" s="987"/>
      <c r="L53" s="2502"/>
      <c r="M53" s="2497"/>
      <c r="N53" s="2498"/>
      <c r="O53" s="2499"/>
      <c r="P53" s="964"/>
    </row>
    <row r="54" spans="1:16" ht="22.5" customHeight="1">
      <c r="A54" s="961"/>
      <c r="B54" s="984">
        <f t="shared" si="1"/>
        <v>47</v>
      </c>
      <c r="C54" s="2487">
        <f>'【様式５別添１】賃金改善明細書（職員別） '!B54</f>
        <v>0</v>
      </c>
      <c r="D54" s="2487"/>
      <c r="E54" s="2487"/>
      <c r="F54" s="979">
        <f>'【様式５別添１】賃金改善明細書（職員別） '!F54</f>
        <v>0</v>
      </c>
      <c r="G54" s="979">
        <f>'【様式５別添１】賃金改善明細書（職員別） '!H54</f>
        <v>0</v>
      </c>
      <c r="H54" s="980">
        <f>'【様式５別添１】賃金改善明細書（職員別） '!I54</f>
        <v>0</v>
      </c>
      <c r="I54" s="985">
        <f t="shared" si="0"/>
        <v>0</v>
      </c>
      <c r="J54" s="986"/>
      <c r="K54" s="987"/>
      <c r="L54" s="2502"/>
      <c r="M54" s="2497"/>
      <c r="N54" s="2498"/>
      <c r="O54" s="2499"/>
      <c r="P54" s="964"/>
    </row>
    <row r="55" spans="1:16" ht="22.5" customHeight="1">
      <c r="A55" s="961"/>
      <c r="B55" s="984">
        <f t="shared" si="1"/>
        <v>48</v>
      </c>
      <c r="C55" s="2487">
        <f>'【様式５別添１】賃金改善明細書（職員別） '!B55</f>
        <v>0</v>
      </c>
      <c r="D55" s="2487"/>
      <c r="E55" s="2487"/>
      <c r="F55" s="979">
        <f>'【様式５別添１】賃金改善明細書（職員別） '!F55</f>
        <v>0</v>
      </c>
      <c r="G55" s="979">
        <f>'【様式５別添１】賃金改善明細書（職員別） '!H55</f>
        <v>0</v>
      </c>
      <c r="H55" s="980">
        <f>'【様式５別添１】賃金改善明細書（職員別） '!I55</f>
        <v>0</v>
      </c>
      <c r="I55" s="985">
        <f t="shared" si="0"/>
        <v>0</v>
      </c>
      <c r="J55" s="986"/>
      <c r="K55" s="987"/>
      <c r="L55" s="2502"/>
      <c r="M55" s="988"/>
      <c r="N55" s="989"/>
      <c r="O55" s="990"/>
      <c r="P55" s="964"/>
    </row>
    <row r="56" spans="1:16" ht="22.5" customHeight="1">
      <c r="A56" s="961"/>
      <c r="B56" s="984">
        <f t="shared" si="1"/>
        <v>49</v>
      </c>
      <c r="C56" s="2487">
        <f>'【様式５別添１】賃金改善明細書（職員別） '!B56</f>
        <v>0</v>
      </c>
      <c r="D56" s="2487"/>
      <c r="E56" s="2487"/>
      <c r="F56" s="979">
        <f>'【様式５別添１】賃金改善明細書（職員別） '!F56</f>
        <v>0</v>
      </c>
      <c r="G56" s="979">
        <f>'【様式５別添１】賃金改善明細書（職員別） '!H56</f>
        <v>0</v>
      </c>
      <c r="H56" s="980">
        <f>'【様式５別添１】賃金改善明細書（職員別） '!I56</f>
        <v>0</v>
      </c>
      <c r="I56" s="985">
        <f t="shared" si="0"/>
        <v>0</v>
      </c>
      <c r="J56" s="986"/>
      <c r="K56" s="987"/>
      <c r="L56" s="2502"/>
      <c r="M56" s="2497"/>
      <c r="N56" s="2498"/>
      <c r="O56" s="2499"/>
      <c r="P56" s="964"/>
    </row>
    <row r="57" spans="1:16" ht="22.5" customHeight="1" thickBot="1">
      <c r="A57" s="961"/>
      <c r="B57" s="991">
        <f>B56+1</f>
        <v>50</v>
      </c>
      <c r="C57" s="2487">
        <f>'【様式５別添１】賃金改善明細書（職員別） '!B57</f>
        <v>0</v>
      </c>
      <c r="D57" s="2487"/>
      <c r="E57" s="2487"/>
      <c r="F57" s="979">
        <f>'【様式５別添１】賃金改善明細書（職員別） '!F57</f>
        <v>0</v>
      </c>
      <c r="G57" s="979">
        <f>'【様式５別添１】賃金改善明細書（職員別） '!H57</f>
        <v>0</v>
      </c>
      <c r="H57" s="980">
        <f>'【様式５別添１】賃金改善明細書（職員別） '!I57</f>
        <v>0</v>
      </c>
      <c r="I57" s="992">
        <f t="shared" si="0"/>
        <v>0</v>
      </c>
      <c r="J57" s="993"/>
      <c r="K57" s="994"/>
      <c r="L57" s="2503"/>
      <c r="M57" s="2488"/>
      <c r="N57" s="2489"/>
      <c r="O57" s="2490"/>
      <c r="P57" s="964"/>
    </row>
    <row r="58" spans="1:16" ht="22.5" customHeight="1" thickBot="1">
      <c r="A58" s="961"/>
      <c r="B58" s="995"/>
      <c r="C58" s="2491" t="s">
        <v>224</v>
      </c>
      <c r="D58" s="2492"/>
      <c r="E58" s="2492"/>
      <c r="F58" s="2492"/>
      <c r="G58" s="2492"/>
      <c r="H58" s="2492"/>
      <c r="I58" s="996">
        <f>SUM(I8:I57)</f>
        <v>576600</v>
      </c>
      <c r="J58" s="997">
        <f>SUM(J8:J57)</f>
        <v>491200</v>
      </c>
      <c r="K58" s="997">
        <f>SUM(K8:K57)</f>
        <v>85400</v>
      </c>
      <c r="L58" s="997">
        <v>72075</v>
      </c>
      <c r="M58" s="998"/>
      <c r="N58" s="999"/>
      <c r="O58" s="1000"/>
      <c r="P58" s="964"/>
    </row>
    <row r="59" spans="1:16" ht="30" customHeight="1" thickBot="1">
      <c r="A59" s="961"/>
      <c r="B59" s="2493" t="s">
        <v>734</v>
      </c>
      <c r="C59" s="2480"/>
      <c r="D59" s="2480"/>
      <c r="E59" s="2480"/>
      <c r="F59" s="2480"/>
      <c r="G59" s="2480"/>
      <c r="H59" s="2480"/>
      <c r="I59" s="2480"/>
      <c r="J59" s="2480"/>
      <c r="K59" s="1001">
        <f>IFERROR(J58/I58,0)</f>
        <v>0.8518903919528269</v>
      </c>
      <c r="L59" s="1002" t="str">
        <f>"⇦　"&amp;IF($K$59&gt;66.65%,"OK","NG")</f>
        <v>⇦　OK</v>
      </c>
      <c r="M59" s="963"/>
      <c r="N59" s="963"/>
      <c r="O59" s="963"/>
      <c r="P59" s="964"/>
    </row>
    <row r="60" spans="1:16" ht="30" customHeight="1" thickBot="1">
      <c r="A60" s="961"/>
      <c r="B60" s="2494" t="s">
        <v>735</v>
      </c>
      <c r="C60" s="2480"/>
      <c r="D60" s="2480"/>
      <c r="E60" s="2480"/>
      <c r="F60" s="2480"/>
      <c r="G60" s="2480"/>
      <c r="H60" s="2480"/>
      <c r="I60" s="2480"/>
      <c r="J60" s="2480"/>
      <c r="K60" s="1003">
        <f>$I$58+$L$58</f>
        <v>648675</v>
      </c>
      <c r="L60" s="2495" t="s">
        <v>736</v>
      </c>
      <c r="M60" s="2496"/>
      <c r="N60" s="963"/>
      <c r="O60" s="963"/>
      <c r="P60" s="964"/>
    </row>
    <row r="61" spans="1:16" ht="30" customHeight="1" thickBot="1">
      <c r="A61" s="961"/>
      <c r="B61" s="1004"/>
      <c r="C61" s="1005"/>
      <c r="D61" s="1005"/>
      <c r="E61" s="1005"/>
      <c r="F61" s="1005"/>
      <c r="G61" s="1005"/>
      <c r="H61" s="2479" t="s">
        <v>737</v>
      </c>
      <c r="I61" s="2480"/>
      <c r="J61" s="2480"/>
      <c r="K61" s="1006">
        <f>【様式９】計画書Ⅲ!$V$15</f>
        <v>585480</v>
      </c>
      <c r="L61" s="2481" t="str">
        <f>IF(K60=0,"NG",IF($K$60&gt;=$K$61,"OK","NG"))</f>
        <v>OK</v>
      </c>
      <c r="M61" s="2482"/>
      <c r="N61" s="963"/>
      <c r="O61" s="963"/>
      <c r="P61" s="964"/>
    </row>
    <row r="62" spans="1:16" ht="18.75" customHeight="1">
      <c r="A62" s="961"/>
      <c r="B62" s="1007"/>
      <c r="C62" s="1008"/>
      <c r="D62" s="1008"/>
      <c r="E62" s="1008"/>
      <c r="F62" s="1008"/>
      <c r="G62" s="1008"/>
      <c r="H62" s="1008"/>
      <c r="I62" s="1008"/>
      <c r="J62" s="1008"/>
      <c r="K62" s="1009"/>
      <c r="L62" s="1010"/>
      <c r="M62" s="963"/>
      <c r="N62" s="963"/>
      <c r="O62" s="963"/>
      <c r="P62" s="964"/>
    </row>
    <row r="63" spans="1:16" s="1015" customFormat="1" ht="19.899999999999999" customHeight="1">
      <c r="A63" s="1011"/>
      <c r="B63" s="2477" t="s">
        <v>738</v>
      </c>
      <c r="C63" s="2483"/>
      <c r="D63" s="2483"/>
      <c r="E63" s="2483"/>
      <c r="F63" s="2483"/>
      <c r="G63" s="2483"/>
      <c r="H63" s="2483"/>
      <c r="I63" s="1012"/>
      <c r="J63" s="1012"/>
      <c r="K63" s="1012"/>
      <c r="L63" s="1012"/>
      <c r="M63" s="1013"/>
      <c r="N63" s="1013"/>
      <c r="O63" s="1013"/>
      <c r="P63" s="1014"/>
    </row>
    <row r="64" spans="1:16" s="1015" customFormat="1" ht="19.899999999999999" customHeight="1">
      <c r="A64" s="1011"/>
      <c r="B64" s="1016" t="s">
        <v>739</v>
      </c>
      <c r="C64" s="2484" t="s">
        <v>740</v>
      </c>
      <c r="D64" s="2484"/>
      <c r="E64" s="2484"/>
      <c r="F64" s="2484"/>
      <c r="G64" s="2484"/>
      <c r="H64" s="2484"/>
      <c r="I64" s="2484"/>
      <c r="J64" s="2484"/>
      <c r="K64" s="2484"/>
      <c r="L64" s="2484"/>
      <c r="M64" s="2484"/>
      <c r="N64" s="2484"/>
      <c r="O64" s="2484"/>
      <c r="P64" s="1014"/>
    </row>
    <row r="65" spans="1:16" s="1019" customFormat="1" ht="35.25" customHeight="1">
      <c r="A65" s="1017"/>
      <c r="B65" s="1016" t="s">
        <v>741</v>
      </c>
      <c r="C65" s="2474" t="s">
        <v>742</v>
      </c>
      <c r="D65" s="2474"/>
      <c r="E65" s="2474"/>
      <c r="F65" s="2474"/>
      <c r="G65" s="2474"/>
      <c r="H65" s="2474"/>
      <c r="I65" s="2474"/>
      <c r="J65" s="2474"/>
      <c r="K65" s="2474"/>
      <c r="L65" s="2474"/>
      <c r="M65" s="2485"/>
      <c r="N65" s="2485"/>
      <c r="O65" s="2485"/>
      <c r="P65" s="1018"/>
    </row>
    <row r="66" spans="1:16" s="1022" customFormat="1" ht="60" customHeight="1">
      <c r="A66" s="1020"/>
      <c r="B66" s="1016" t="s">
        <v>743</v>
      </c>
      <c r="C66" s="2474" t="s">
        <v>744</v>
      </c>
      <c r="D66" s="2486"/>
      <c r="E66" s="2486"/>
      <c r="F66" s="2486"/>
      <c r="G66" s="2486"/>
      <c r="H66" s="2486"/>
      <c r="I66" s="2486"/>
      <c r="J66" s="2486"/>
      <c r="K66" s="2486"/>
      <c r="L66" s="2486"/>
      <c r="M66" s="2475"/>
      <c r="N66" s="2475"/>
      <c r="O66" s="2475"/>
      <c r="P66" s="1021"/>
    </row>
    <row r="67" spans="1:16" s="1022" customFormat="1" ht="17.25" customHeight="1">
      <c r="A67" s="1020"/>
      <c r="B67" s="1016" t="s">
        <v>234</v>
      </c>
      <c r="C67" s="2474" t="s">
        <v>745</v>
      </c>
      <c r="D67" s="2475"/>
      <c r="E67" s="2475"/>
      <c r="F67" s="2475"/>
      <c r="G67" s="2475"/>
      <c r="H67" s="2475"/>
      <c r="I67" s="2475"/>
      <c r="J67" s="2475"/>
      <c r="K67" s="2475"/>
      <c r="L67" s="2475"/>
      <c r="M67" s="2475"/>
      <c r="N67" s="2475"/>
      <c r="O67" s="2475"/>
      <c r="P67" s="1021"/>
    </row>
    <row r="68" spans="1:16" s="1015" customFormat="1" ht="54.75" customHeight="1">
      <c r="A68" s="1011"/>
      <c r="B68" s="1016" t="s">
        <v>235</v>
      </c>
      <c r="C68" s="2474" t="s">
        <v>746</v>
      </c>
      <c r="D68" s="2474"/>
      <c r="E68" s="2474"/>
      <c r="F68" s="2474"/>
      <c r="G68" s="2474"/>
      <c r="H68" s="2474"/>
      <c r="I68" s="2474"/>
      <c r="J68" s="2474"/>
      <c r="K68" s="2474"/>
      <c r="L68" s="2474"/>
      <c r="M68" s="2476"/>
      <c r="N68" s="2476"/>
      <c r="O68" s="2476"/>
      <c r="P68" s="1014"/>
    </row>
    <row r="69" spans="1:16" s="1015" customFormat="1" ht="36.75" customHeight="1">
      <c r="A69" s="1011"/>
      <c r="B69" s="1023" t="s">
        <v>287</v>
      </c>
      <c r="C69" s="2477" t="s">
        <v>747</v>
      </c>
      <c r="D69" s="2476"/>
      <c r="E69" s="2476"/>
      <c r="F69" s="2476"/>
      <c r="G69" s="2476"/>
      <c r="H69" s="2476"/>
      <c r="I69" s="2476"/>
      <c r="J69" s="2476"/>
      <c r="K69" s="2476"/>
      <c r="L69" s="2476"/>
      <c r="M69" s="2476"/>
      <c r="N69" s="2476"/>
      <c r="O69" s="2476"/>
      <c r="P69" s="1014"/>
    </row>
    <row r="70" spans="1:16" s="1015" customFormat="1" ht="36.75" customHeight="1">
      <c r="A70" s="1011"/>
      <c r="B70" s="1023" t="s">
        <v>748</v>
      </c>
      <c r="C70" s="2477" t="s">
        <v>749</v>
      </c>
      <c r="D70" s="2478"/>
      <c r="E70" s="2478"/>
      <c r="F70" s="2478"/>
      <c r="G70" s="2478"/>
      <c r="H70" s="2478"/>
      <c r="I70" s="2478"/>
      <c r="J70" s="2478"/>
      <c r="K70" s="2478"/>
      <c r="L70" s="2478"/>
      <c r="M70" s="2478"/>
      <c r="N70" s="2478"/>
      <c r="O70" s="2478"/>
      <c r="P70" s="1014"/>
    </row>
    <row r="71" spans="1:16" ht="12" customHeight="1">
      <c r="A71" s="1024"/>
      <c r="B71" s="1025"/>
      <c r="C71" s="1026"/>
      <c r="D71" s="1026"/>
      <c r="E71" s="1026"/>
      <c r="F71" s="1026"/>
      <c r="G71" s="1026"/>
      <c r="H71" s="1026"/>
      <c r="I71" s="1026"/>
      <c r="J71" s="1026"/>
      <c r="K71" s="1026"/>
      <c r="L71" s="1026"/>
      <c r="M71" s="1025"/>
      <c r="N71" s="1025"/>
      <c r="O71" s="1025"/>
      <c r="P71" s="1027"/>
    </row>
    <row r="72" spans="1:16" ht="12" customHeight="1">
      <c r="C72" s="1028"/>
      <c r="D72" s="1028"/>
      <c r="E72" s="1028"/>
      <c r="F72" s="1028"/>
      <c r="G72" s="1028"/>
      <c r="H72" s="1028"/>
      <c r="I72" s="1028"/>
      <c r="J72" s="1028"/>
      <c r="K72" s="1028"/>
      <c r="L72" s="1028"/>
    </row>
    <row r="73" spans="1:16" ht="12" customHeight="1">
      <c r="C73" s="1028"/>
      <c r="D73" s="1028"/>
      <c r="E73" s="1028"/>
      <c r="F73" s="1028"/>
      <c r="G73" s="1028"/>
      <c r="H73" s="1028"/>
      <c r="I73" s="1028"/>
      <c r="J73" s="1028"/>
      <c r="K73" s="1028"/>
      <c r="L73" s="1028"/>
    </row>
    <row r="74" spans="1:16" ht="12" customHeight="1">
      <c r="C74" s="1029"/>
      <c r="D74" s="1028"/>
      <c r="E74" s="1028"/>
      <c r="F74" s="1028"/>
      <c r="G74" s="1028"/>
      <c r="H74" s="1028"/>
      <c r="I74" s="1028"/>
      <c r="J74" s="1028"/>
      <c r="K74" s="1028"/>
      <c r="L74" s="1028"/>
    </row>
  </sheetData>
  <sheetProtection formatCells="0" insertColumns="0" insertRows="0" selectLockedCells="1"/>
  <mergeCells count="105">
    <mergeCell ref="J3:K3"/>
    <mergeCell ref="L3:O3"/>
    <mergeCell ref="B6:B7"/>
    <mergeCell ref="C6:E7"/>
    <mergeCell ref="F6:F7"/>
    <mergeCell ref="G6:G7"/>
    <mergeCell ref="H6:H7"/>
    <mergeCell ref="I6:K6"/>
    <mergeCell ref="L6:L7"/>
    <mergeCell ref="M6:O7"/>
    <mergeCell ref="C8:E8"/>
    <mergeCell ref="L8:L57"/>
    <mergeCell ref="M8:O8"/>
    <mergeCell ref="C9:E9"/>
    <mergeCell ref="M9:O9"/>
    <mergeCell ref="C10:E10"/>
    <mergeCell ref="M10:O10"/>
    <mergeCell ref="C11:E11"/>
    <mergeCell ref="M11:O11"/>
    <mergeCell ref="C12:E12"/>
    <mergeCell ref="C16:E16"/>
    <mergeCell ref="M16:O16"/>
    <mergeCell ref="C17:E17"/>
    <mergeCell ref="M17:O17"/>
    <mergeCell ref="C18:E18"/>
    <mergeCell ref="M18:O18"/>
    <mergeCell ref="M12:O12"/>
    <mergeCell ref="C13:E13"/>
    <mergeCell ref="M13:O13"/>
    <mergeCell ref="C14:E14"/>
    <mergeCell ref="M14:O14"/>
    <mergeCell ref="C15:E15"/>
    <mergeCell ref="M15:O15"/>
    <mergeCell ref="C22:E22"/>
    <mergeCell ref="M22:O22"/>
    <mergeCell ref="C23:E23"/>
    <mergeCell ref="M23:O23"/>
    <mergeCell ref="C24:E24"/>
    <mergeCell ref="C25:E25"/>
    <mergeCell ref="C19:E19"/>
    <mergeCell ref="M19:O19"/>
    <mergeCell ref="C20:E20"/>
    <mergeCell ref="M20:O20"/>
    <mergeCell ref="C21:E21"/>
    <mergeCell ref="M21:O21"/>
    <mergeCell ref="C32:E32"/>
    <mergeCell ref="C33:E33"/>
    <mergeCell ref="C34:E34"/>
    <mergeCell ref="M34:O34"/>
    <mergeCell ref="C35:E35"/>
    <mergeCell ref="M35:O35"/>
    <mergeCell ref="C26:E26"/>
    <mergeCell ref="C27:E27"/>
    <mergeCell ref="C28:E28"/>
    <mergeCell ref="C29:E29"/>
    <mergeCell ref="C30:E30"/>
    <mergeCell ref="C31:E31"/>
    <mergeCell ref="C41:E41"/>
    <mergeCell ref="C42:E42"/>
    <mergeCell ref="C43:E43"/>
    <mergeCell ref="C44:E44"/>
    <mergeCell ref="C45:E45"/>
    <mergeCell ref="C46:E46"/>
    <mergeCell ref="C36:E36"/>
    <mergeCell ref="M36:O36"/>
    <mergeCell ref="C37:E37"/>
    <mergeCell ref="C38:E38"/>
    <mergeCell ref="C39:E39"/>
    <mergeCell ref="C40:E40"/>
    <mergeCell ref="C50:E50"/>
    <mergeCell ref="M50:O50"/>
    <mergeCell ref="C51:E51"/>
    <mergeCell ref="M51:O51"/>
    <mergeCell ref="C52:E52"/>
    <mergeCell ref="M52:O52"/>
    <mergeCell ref="M46:O46"/>
    <mergeCell ref="C47:E47"/>
    <mergeCell ref="M47:O47"/>
    <mergeCell ref="C48:E48"/>
    <mergeCell ref="M48:O48"/>
    <mergeCell ref="C49:E49"/>
    <mergeCell ref="M49:O49"/>
    <mergeCell ref="C57:E57"/>
    <mergeCell ref="M57:O57"/>
    <mergeCell ref="C58:H58"/>
    <mergeCell ref="B59:J59"/>
    <mergeCell ref="B60:J60"/>
    <mergeCell ref="L60:M60"/>
    <mergeCell ref="C53:E53"/>
    <mergeCell ref="M53:O53"/>
    <mergeCell ref="C54:E54"/>
    <mergeCell ref="M54:O54"/>
    <mergeCell ref="C55:E55"/>
    <mergeCell ref="C56:E56"/>
    <mergeCell ref="M56:O56"/>
    <mergeCell ref="C67:O67"/>
    <mergeCell ref="C68:O68"/>
    <mergeCell ref="C69:O69"/>
    <mergeCell ref="C70:O70"/>
    <mergeCell ref="H61:J61"/>
    <mergeCell ref="L61:M61"/>
    <mergeCell ref="B63:H63"/>
    <mergeCell ref="C64:O64"/>
    <mergeCell ref="C65:O65"/>
    <mergeCell ref="C66:O66"/>
  </mergeCells>
  <phoneticPr fontId="7"/>
  <conditionalFormatting sqref="M8:O57 C8:H57">
    <cfRule type="containsBlanks" dxfId="5" priority="3">
      <formula>LEN(TRIM(C8))=0</formula>
    </cfRule>
  </conditionalFormatting>
  <conditionalFormatting sqref="L58">
    <cfRule type="containsBlanks" dxfId="4" priority="1">
      <formula>LEN(TRIM(L58))=0</formula>
    </cfRule>
  </conditionalFormatting>
  <conditionalFormatting sqref="J8:K57">
    <cfRule type="containsBlanks" dxfId="3" priority="2">
      <formula>LEN(TRIM(J8))=0</formula>
    </cfRule>
  </conditionalFormatting>
  <dataValidations count="5">
    <dataValidation type="list" allowBlank="1" showInputMessage="1" showErrorMessage="1" sqref="WTT983060:WTT983079 WTD8:WTD64 WJH8:WJH64 VZL8:VZL64 VPP8:VPP64 VFT8:VFT64 UVX8:UVX64 UMB8:UMB64 UCF8:UCF64 TSJ8:TSJ64 TIN8:TIN64 SYR8:SYR64 SOV8:SOV64 SEZ8:SEZ64 RVD8:RVD64 RLH8:RLH64 RBL8:RBL64 QRP8:QRP64 QHT8:QHT64 PXX8:PXX64 POB8:POB64 PEF8:PEF64 OUJ8:OUJ64 OKN8:OKN64 OAR8:OAR64 NQV8:NQV64 NGZ8:NGZ64 MXD8:MXD64 MNH8:MNH64 MDL8:MDL64 LTP8:LTP64 LJT8:LJT64 KZX8:KZX64 KQB8:KQB64 KGF8:KGF64 JWJ8:JWJ64 JMN8:JMN64 JCR8:JCR64 ISV8:ISV64 IIZ8:IIZ64 HZD8:HZD64 HPH8:HPH64 HFL8:HFL64 GVP8:GVP64 GLT8:GLT64 GBX8:GBX64 FSB8:FSB64 FIF8:FIF64 EYJ8:EYJ64 EON8:EON64 EER8:EER64 DUV8:DUV64 DKZ8:DKZ64 DBD8:DBD64 CRH8:CRH64 CHL8:CHL64 BXP8:BXP64 BNT8:BNT64 BDX8:BDX64 AUB8:AUB64 AKF8:AKF64 AAJ8:AAJ64 QN8:QN64 GR8:GR64 GR69:GR70 QN69:QN70 AAJ69:AAJ70 AKF69:AKF70 AUB69:AUB70 BDX69:BDX70 BNT69:BNT70 BXP69:BXP70 CHL69:CHL70 CRH69:CRH70 DBD69:DBD70 DKZ69:DKZ70 DUV69:DUV70 EER69:EER70 EON69:EON70 EYJ69:EYJ70 FIF69:FIF70 FSB69:FSB70 GBX69:GBX70 GLT69:GLT70 GVP69:GVP70 HFL69:HFL70 HPH69:HPH70 HZD69:HZD70 IIZ69:IIZ70 ISV69:ISV70 JCR69:JCR70 JMN69:JMN70 JWJ69:JWJ70 KGF69:KGF70 KQB69:KQB70 KZX69:KZX70 LJT69:LJT70 LTP69:LTP70 MDL69:MDL70 MNH69:MNH70 MXD69:MXD70 NGZ69:NGZ70 NQV69:NQV70 OAR69:OAR70 OKN69:OKN70 OUJ69:OUJ70 PEF69:PEF70 POB69:POB70 PXX69:PXX70 QHT69:QHT70 QRP69:QRP70 RBL69:RBL70 RLH69:RLH70 RVD69:RVD70 SEZ69:SEZ70 SOV69:SOV70 SYR69:SYR70 TIN69:TIN70 TSJ69:TSJ70 UCF69:UCF70 UMB69:UMB70 UVX69:UVX70 VFT69:VFT70 VPP69:VPP70 VZL69:VZL70 WJH69:WJH70 WTD69:WTD70 WJX983060:WJX983079 WAB983060:WAB983079 VQF983060:VQF983079 VGJ983060:VGJ983079 UWN983060:UWN983079 UMR983060:UMR983079 UCV983060:UCV983079 TSZ983060:TSZ983079 TJD983060:TJD983079 SZH983060:SZH983079 SPL983060:SPL983079 SFP983060:SFP983079 RVT983060:RVT983079 RLX983060:RLX983079 RCB983060:RCB983079 QSF983060:QSF983079 QIJ983060:QIJ983079 PYN983060:PYN983079 POR983060:POR983079 PEV983060:PEV983079 OUZ983060:OUZ983079 OLD983060:OLD983079 OBH983060:OBH983079 NRL983060:NRL983079 NHP983060:NHP983079 MXT983060:MXT983079 MNX983060:MNX983079 MEB983060:MEB983079 LUF983060:LUF983079 LKJ983060:LKJ983079 LAN983060:LAN983079 KQR983060:KQR983079 KGV983060:KGV983079 JWZ983060:JWZ983079 JND983060:JND983079 JDH983060:JDH983079 ITL983060:ITL983079 IJP983060:IJP983079 HZT983060:HZT983079 HPX983060:HPX983079 HGB983060:HGB983079 GWF983060:GWF983079 GMJ983060:GMJ983079 GCN983060:GCN983079 FSR983060:FSR983079 FIV983060:FIV983079 EYZ983060:EYZ983079 EPD983060:EPD983079 EFH983060:EFH983079 DVL983060:DVL983079 DLP983060:DLP983079 DBT983060:DBT983079 CRX983060:CRX983079 CIB983060:CIB983079 BYF983060:BYF983079 BOJ983060:BOJ983079 BEN983060:BEN983079 AUR983060:AUR983079 AKV983060:AKV983079 AAZ983060:AAZ983079 RD983060:RD983079 HH983060:HH983079 WTT917524:WTT917543 WJX917524:WJX917543 WAB917524:WAB917543 VQF917524:VQF917543 VGJ917524:VGJ917543 UWN917524:UWN917543 UMR917524:UMR917543 UCV917524:UCV917543 TSZ917524:TSZ917543 TJD917524:TJD917543 SZH917524:SZH917543 SPL917524:SPL917543 SFP917524:SFP917543 RVT917524:RVT917543 RLX917524:RLX917543 RCB917524:RCB917543 QSF917524:QSF917543 QIJ917524:QIJ917543 PYN917524:PYN917543 POR917524:POR917543 PEV917524:PEV917543 OUZ917524:OUZ917543 OLD917524:OLD917543 OBH917524:OBH917543 NRL917524:NRL917543 NHP917524:NHP917543 MXT917524:MXT917543 MNX917524:MNX917543 MEB917524:MEB917543 LUF917524:LUF917543 LKJ917524:LKJ917543 LAN917524:LAN917543 KQR917524:KQR917543 KGV917524:KGV917543 JWZ917524:JWZ917543 JND917524:JND917543 JDH917524:JDH917543 ITL917524:ITL917543 IJP917524:IJP917543 HZT917524:HZT917543 HPX917524:HPX917543 HGB917524:HGB917543 GWF917524:GWF917543 GMJ917524:GMJ917543 GCN917524:GCN917543 FSR917524:FSR917543 FIV917524:FIV917543 EYZ917524:EYZ917543 EPD917524:EPD917543 EFH917524:EFH917543 DVL917524:DVL917543 DLP917524:DLP917543 DBT917524:DBT917543 CRX917524:CRX917543 CIB917524:CIB917543 BYF917524:BYF917543 BOJ917524:BOJ917543 BEN917524:BEN917543 AUR917524:AUR917543 AKV917524:AKV917543 AAZ917524:AAZ917543 RD917524:RD917543 HH917524:HH917543 WTT851988:WTT852007 WJX851988:WJX852007 WAB851988:WAB852007 VQF851988:VQF852007 VGJ851988:VGJ852007 UWN851988:UWN852007 UMR851988:UMR852007 UCV851988:UCV852007 TSZ851988:TSZ852007 TJD851988:TJD852007 SZH851988:SZH852007 SPL851988:SPL852007 SFP851988:SFP852007 RVT851988:RVT852007 RLX851988:RLX852007 RCB851988:RCB852007 QSF851988:QSF852007 QIJ851988:QIJ852007 PYN851988:PYN852007 POR851988:POR852007 PEV851988:PEV852007 OUZ851988:OUZ852007 OLD851988:OLD852007 OBH851988:OBH852007 NRL851988:NRL852007 NHP851988:NHP852007 MXT851988:MXT852007 MNX851988:MNX852007 MEB851988:MEB852007 LUF851988:LUF852007 LKJ851988:LKJ852007 LAN851988:LAN852007 KQR851988:KQR852007 KGV851988:KGV852007 JWZ851988:JWZ852007 JND851988:JND852007 JDH851988:JDH852007 ITL851988:ITL852007 IJP851988:IJP852007 HZT851988:HZT852007 HPX851988:HPX852007 HGB851988:HGB852007 GWF851988:GWF852007 GMJ851988:GMJ852007 GCN851988:GCN852007 FSR851988:FSR852007 FIV851988:FIV852007 EYZ851988:EYZ852007 EPD851988:EPD852007 EFH851988:EFH852007 DVL851988:DVL852007 DLP851988:DLP852007 DBT851988:DBT852007 CRX851988:CRX852007 CIB851988:CIB852007 BYF851988:BYF852007 BOJ851988:BOJ852007 BEN851988:BEN852007 AUR851988:AUR852007 AKV851988:AKV852007 AAZ851988:AAZ852007 RD851988:RD852007 HH851988:HH852007 WTT786452:WTT786471 WJX786452:WJX786471 WAB786452:WAB786471 VQF786452:VQF786471 VGJ786452:VGJ786471 UWN786452:UWN786471 UMR786452:UMR786471 UCV786452:UCV786471 TSZ786452:TSZ786471 TJD786452:TJD786471 SZH786452:SZH786471 SPL786452:SPL786471 SFP786452:SFP786471 RVT786452:RVT786471 RLX786452:RLX786471 RCB786452:RCB786471 QSF786452:QSF786471 QIJ786452:QIJ786471 PYN786452:PYN786471 POR786452:POR786471 PEV786452:PEV786471 OUZ786452:OUZ786471 OLD786452:OLD786471 OBH786452:OBH786471 NRL786452:NRL786471 NHP786452:NHP786471 MXT786452:MXT786471 MNX786452:MNX786471 MEB786452:MEB786471 LUF786452:LUF786471 LKJ786452:LKJ786471 LAN786452:LAN786471 KQR786452:KQR786471 KGV786452:KGV786471 JWZ786452:JWZ786471 JND786452:JND786471 JDH786452:JDH786471 ITL786452:ITL786471 IJP786452:IJP786471 HZT786452:HZT786471 HPX786452:HPX786471 HGB786452:HGB786471 GWF786452:GWF786471 GMJ786452:GMJ786471 GCN786452:GCN786471 FSR786452:FSR786471 FIV786452:FIV786471 EYZ786452:EYZ786471 EPD786452:EPD786471 EFH786452:EFH786471 DVL786452:DVL786471 DLP786452:DLP786471 DBT786452:DBT786471 CRX786452:CRX786471 CIB786452:CIB786471 BYF786452:BYF786471 BOJ786452:BOJ786471 BEN786452:BEN786471 AUR786452:AUR786471 AKV786452:AKV786471 AAZ786452:AAZ786471 RD786452:RD786471 HH786452:HH786471 WTT720916:WTT720935 WJX720916:WJX720935 WAB720916:WAB720935 VQF720916:VQF720935 VGJ720916:VGJ720935 UWN720916:UWN720935 UMR720916:UMR720935 UCV720916:UCV720935 TSZ720916:TSZ720935 TJD720916:TJD720935 SZH720916:SZH720935 SPL720916:SPL720935 SFP720916:SFP720935 RVT720916:RVT720935 RLX720916:RLX720935 RCB720916:RCB720935 QSF720916:QSF720935 QIJ720916:QIJ720935 PYN720916:PYN720935 POR720916:POR720935 PEV720916:PEV720935 OUZ720916:OUZ720935 OLD720916:OLD720935 OBH720916:OBH720935 NRL720916:NRL720935 NHP720916:NHP720935 MXT720916:MXT720935 MNX720916:MNX720935 MEB720916:MEB720935 LUF720916:LUF720935 LKJ720916:LKJ720935 LAN720916:LAN720935 KQR720916:KQR720935 KGV720916:KGV720935 JWZ720916:JWZ720935 JND720916:JND720935 JDH720916:JDH720935 ITL720916:ITL720935 IJP720916:IJP720935 HZT720916:HZT720935 HPX720916:HPX720935 HGB720916:HGB720935 GWF720916:GWF720935 GMJ720916:GMJ720935 GCN720916:GCN720935 FSR720916:FSR720935 FIV720916:FIV720935 EYZ720916:EYZ720935 EPD720916:EPD720935 EFH720916:EFH720935 DVL720916:DVL720935 DLP720916:DLP720935 DBT720916:DBT720935 CRX720916:CRX720935 CIB720916:CIB720935 BYF720916:BYF720935 BOJ720916:BOJ720935 BEN720916:BEN720935 AUR720916:AUR720935 AKV720916:AKV720935 AAZ720916:AAZ720935 RD720916:RD720935 HH720916:HH720935 WTT655380:WTT655399 WJX655380:WJX655399 WAB655380:WAB655399 VQF655380:VQF655399 VGJ655380:VGJ655399 UWN655380:UWN655399 UMR655380:UMR655399 UCV655380:UCV655399 TSZ655380:TSZ655399 TJD655380:TJD655399 SZH655380:SZH655399 SPL655380:SPL655399 SFP655380:SFP655399 RVT655380:RVT655399 RLX655380:RLX655399 RCB655380:RCB655399 QSF655380:QSF655399 QIJ655380:QIJ655399 PYN655380:PYN655399 POR655380:POR655399 PEV655380:PEV655399 OUZ655380:OUZ655399 OLD655380:OLD655399 OBH655380:OBH655399 NRL655380:NRL655399 NHP655380:NHP655399 MXT655380:MXT655399 MNX655380:MNX655399 MEB655380:MEB655399 LUF655380:LUF655399 LKJ655380:LKJ655399 LAN655380:LAN655399 KQR655380:KQR655399 KGV655380:KGV655399 JWZ655380:JWZ655399 JND655380:JND655399 JDH655380:JDH655399 ITL655380:ITL655399 IJP655380:IJP655399 HZT655380:HZT655399 HPX655380:HPX655399 HGB655380:HGB655399 GWF655380:GWF655399 GMJ655380:GMJ655399 GCN655380:GCN655399 FSR655380:FSR655399 FIV655380:FIV655399 EYZ655380:EYZ655399 EPD655380:EPD655399 EFH655380:EFH655399 DVL655380:DVL655399 DLP655380:DLP655399 DBT655380:DBT655399 CRX655380:CRX655399 CIB655380:CIB655399 BYF655380:BYF655399 BOJ655380:BOJ655399 BEN655380:BEN655399 AUR655380:AUR655399 AKV655380:AKV655399 AAZ655380:AAZ655399 RD655380:RD655399 HH655380:HH655399 WTT589844:WTT589863 WJX589844:WJX589863 WAB589844:WAB589863 VQF589844:VQF589863 VGJ589844:VGJ589863 UWN589844:UWN589863 UMR589844:UMR589863 UCV589844:UCV589863 TSZ589844:TSZ589863 TJD589844:TJD589863 SZH589844:SZH589863 SPL589844:SPL589863 SFP589844:SFP589863 RVT589844:RVT589863 RLX589844:RLX589863 RCB589844:RCB589863 QSF589844:QSF589863 QIJ589844:QIJ589863 PYN589844:PYN589863 POR589844:POR589863 PEV589844:PEV589863 OUZ589844:OUZ589863 OLD589844:OLD589863 OBH589844:OBH589863 NRL589844:NRL589863 NHP589844:NHP589863 MXT589844:MXT589863 MNX589844:MNX589863 MEB589844:MEB589863 LUF589844:LUF589863 LKJ589844:LKJ589863 LAN589844:LAN589863 KQR589844:KQR589863 KGV589844:KGV589863 JWZ589844:JWZ589863 JND589844:JND589863 JDH589844:JDH589863 ITL589844:ITL589863 IJP589844:IJP589863 HZT589844:HZT589863 HPX589844:HPX589863 HGB589844:HGB589863 GWF589844:GWF589863 GMJ589844:GMJ589863 GCN589844:GCN589863 FSR589844:FSR589863 FIV589844:FIV589863 EYZ589844:EYZ589863 EPD589844:EPD589863 EFH589844:EFH589863 DVL589844:DVL589863 DLP589844:DLP589863 DBT589844:DBT589863 CRX589844:CRX589863 CIB589844:CIB589863 BYF589844:BYF589863 BOJ589844:BOJ589863 BEN589844:BEN589863 AUR589844:AUR589863 AKV589844:AKV589863 AAZ589844:AAZ589863 RD589844:RD589863 HH589844:HH589863 WTT524308:WTT524327 WJX524308:WJX524327 WAB524308:WAB524327 VQF524308:VQF524327 VGJ524308:VGJ524327 UWN524308:UWN524327 UMR524308:UMR524327 UCV524308:UCV524327 TSZ524308:TSZ524327 TJD524308:TJD524327 SZH524308:SZH524327 SPL524308:SPL524327 SFP524308:SFP524327 RVT524308:RVT524327 RLX524308:RLX524327 RCB524308:RCB524327 QSF524308:QSF524327 QIJ524308:QIJ524327 PYN524308:PYN524327 POR524308:POR524327 PEV524308:PEV524327 OUZ524308:OUZ524327 OLD524308:OLD524327 OBH524308:OBH524327 NRL524308:NRL524327 NHP524308:NHP524327 MXT524308:MXT524327 MNX524308:MNX524327 MEB524308:MEB524327 LUF524308:LUF524327 LKJ524308:LKJ524327 LAN524308:LAN524327 KQR524308:KQR524327 KGV524308:KGV524327 JWZ524308:JWZ524327 JND524308:JND524327 JDH524308:JDH524327 ITL524308:ITL524327 IJP524308:IJP524327 HZT524308:HZT524327 HPX524308:HPX524327 HGB524308:HGB524327 GWF524308:GWF524327 GMJ524308:GMJ524327 GCN524308:GCN524327 FSR524308:FSR524327 FIV524308:FIV524327 EYZ524308:EYZ524327 EPD524308:EPD524327 EFH524308:EFH524327 DVL524308:DVL524327 DLP524308:DLP524327 DBT524308:DBT524327 CRX524308:CRX524327 CIB524308:CIB524327 BYF524308:BYF524327 BOJ524308:BOJ524327 BEN524308:BEN524327 AUR524308:AUR524327 AKV524308:AKV524327 AAZ524308:AAZ524327 RD524308:RD524327 HH524308:HH524327 WTT458772:WTT458791 WJX458772:WJX458791 WAB458772:WAB458791 VQF458772:VQF458791 VGJ458772:VGJ458791 UWN458772:UWN458791 UMR458772:UMR458791 UCV458772:UCV458791 TSZ458772:TSZ458791 TJD458772:TJD458791 SZH458772:SZH458791 SPL458772:SPL458791 SFP458772:SFP458791 RVT458772:RVT458791 RLX458772:RLX458791 RCB458772:RCB458791 QSF458772:QSF458791 QIJ458772:QIJ458791 PYN458772:PYN458791 POR458772:POR458791 PEV458772:PEV458791 OUZ458772:OUZ458791 OLD458772:OLD458791 OBH458772:OBH458791 NRL458772:NRL458791 NHP458772:NHP458791 MXT458772:MXT458791 MNX458772:MNX458791 MEB458772:MEB458791 LUF458772:LUF458791 LKJ458772:LKJ458791 LAN458772:LAN458791 KQR458772:KQR458791 KGV458772:KGV458791 JWZ458772:JWZ458791 JND458772:JND458791 JDH458772:JDH458791 ITL458772:ITL458791 IJP458772:IJP458791 HZT458772:HZT458791 HPX458772:HPX458791 HGB458772:HGB458791 GWF458772:GWF458791 GMJ458772:GMJ458791 GCN458772:GCN458791 FSR458772:FSR458791 FIV458772:FIV458791 EYZ458772:EYZ458791 EPD458772:EPD458791 EFH458772:EFH458791 DVL458772:DVL458791 DLP458772:DLP458791 DBT458772:DBT458791 CRX458772:CRX458791 CIB458772:CIB458791 BYF458772:BYF458791 BOJ458772:BOJ458791 BEN458772:BEN458791 AUR458772:AUR458791 AKV458772:AKV458791 AAZ458772:AAZ458791 RD458772:RD458791 HH458772:HH458791 WTT393236:WTT393255 WJX393236:WJX393255 WAB393236:WAB393255 VQF393236:VQF393255 VGJ393236:VGJ393255 UWN393236:UWN393255 UMR393236:UMR393255 UCV393236:UCV393255 TSZ393236:TSZ393255 TJD393236:TJD393255 SZH393236:SZH393255 SPL393236:SPL393255 SFP393236:SFP393255 RVT393236:RVT393255 RLX393236:RLX393255 RCB393236:RCB393255 QSF393236:QSF393255 QIJ393236:QIJ393255 PYN393236:PYN393255 POR393236:POR393255 PEV393236:PEV393255 OUZ393236:OUZ393255 OLD393236:OLD393255 OBH393236:OBH393255 NRL393236:NRL393255 NHP393236:NHP393255 MXT393236:MXT393255 MNX393236:MNX393255 MEB393236:MEB393255 LUF393236:LUF393255 LKJ393236:LKJ393255 LAN393236:LAN393255 KQR393236:KQR393255 KGV393236:KGV393255 JWZ393236:JWZ393255 JND393236:JND393255 JDH393236:JDH393255 ITL393236:ITL393255 IJP393236:IJP393255 HZT393236:HZT393255 HPX393236:HPX393255 HGB393236:HGB393255 GWF393236:GWF393255 GMJ393236:GMJ393255 GCN393236:GCN393255 FSR393236:FSR393255 FIV393236:FIV393255 EYZ393236:EYZ393255 EPD393236:EPD393255 EFH393236:EFH393255 DVL393236:DVL393255 DLP393236:DLP393255 DBT393236:DBT393255 CRX393236:CRX393255 CIB393236:CIB393255 BYF393236:BYF393255 BOJ393236:BOJ393255 BEN393236:BEN393255 AUR393236:AUR393255 AKV393236:AKV393255 AAZ393236:AAZ393255 RD393236:RD393255 HH393236:HH393255 WTT327700:WTT327719 WJX327700:WJX327719 WAB327700:WAB327719 VQF327700:VQF327719 VGJ327700:VGJ327719 UWN327700:UWN327719 UMR327700:UMR327719 UCV327700:UCV327719 TSZ327700:TSZ327719 TJD327700:TJD327719 SZH327700:SZH327719 SPL327700:SPL327719 SFP327700:SFP327719 RVT327700:RVT327719 RLX327700:RLX327719 RCB327700:RCB327719 QSF327700:QSF327719 QIJ327700:QIJ327719 PYN327700:PYN327719 POR327700:POR327719 PEV327700:PEV327719 OUZ327700:OUZ327719 OLD327700:OLD327719 OBH327700:OBH327719 NRL327700:NRL327719 NHP327700:NHP327719 MXT327700:MXT327719 MNX327700:MNX327719 MEB327700:MEB327719 LUF327700:LUF327719 LKJ327700:LKJ327719 LAN327700:LAN327719 KQR327700:KQR327719 KGV327700:KGV327719 JWZ327700:JWZ327719 JND327700:JND327719 JDH327700:JDH327719 ITL327700:ITL327719 IJP327700:IJP327719 HZT327700:HZT327719 HPX327700:HPX327719 HGB327700:HGB327719 GWF327700:GWF327719 GMJ327700:GMJ327719 GCN327700:GCN327719 FSR327700:FSR327719 FIV327700:FIV327719 EYZ327700:EYZ327719 EPD327700:EPD327719 EFH327700:EFH327719 DVL327700:DVL327719 DLP327700:DLP327719 DBT327700:DBT327719 CRX327700:CRX327719 CIB327700:CIB327719 BYF327700:BYF327719 BOJ327700:BOJ327719 BEN327700:BEN327719 AUR327700:AUR327719 AKV327700:AKV327719 AAZ327700:AAZ327719 RD327700:RD327719 HH327700:HH327719 WTT262164:WTT262183 WJX262164:WJX262183 WAB262164:WAB262183 VQF262164:VQF262183 VGJ262164:VGJ262183 UWN262164:UWN262183 UMR262164:UMR262183 UCV262164:UCV262183 TSZ262164:TSZ262183 TJD262164:TJD262183 SZH262164:SZH262183 SPL262164:SPL262183 SFP262164:SFP262183 RVT262164:RVT262183 RLX262164:RLX262183 RCB262164:RCB262183 QSF262164:QSF262183 QIJ262164:QIJ262183 PYN262164:PYN262183 POR262164:POR262183 PEV262164:PEV262183 OUZ262164:OUZ262183 OLD262164:OLD262183 OBH262164:OBH262183 NRL262164:NRL262183 NHP262164:NHP262183 MXT262164:MXT262183 MNX262164:MNX262183 MEB262164:MEB262183 LUF262164:LUF262183 LKJ262164:LKJ262183 LAN262164:LAN262183 KQR262164:KQR262183 KGV262164:KGV262183 JWZ262164:JWZ262183 JND262164:JND262183 JDH262164:JDH262183 ITL262164:ITL262183 IJP262164:IJP262183 HZT262164:HZT262183 HPX262164:HPX262183 HGB262164:HGB262183 GWF262164:GWF262183 GMJ262164:GMJ262183 GCN262164:GCN262183 FSR262164:FSR262183 FIV262164:FIV262183 EYZ262164:EYZ262183 EPD262164:EPD262183 EFH262164:EFH262183 DVL262164:DVL262183 DLP262164:DLP262183 DBT262164:DBT262183 CRX262164:CRX262183 CIB262164:CIB262183 BYF262164:BYF262183 BOJ262164:BOJ262183 BEN262164:BEN262183 AUR262164:AUR262183 AKV262164:AKV262183 AAZ262164:AAZ262183 RD262164:RD262183 HH262164:HH262183 WTT196628:WTT196647 WJX196628:WJX196647 WAB196628:WAB196647 VQF196628:VQF196647 VGJ196628:VGJ196647 UWN196628:UWN196647 UMR196628:UMR196647 UCV196628:UCV196647 TSZ196628:TSZ196647 TJD196628:TJD196647 SZH196628:SZH196647 SPL196628:SPL196647 SFP196628:SFP196647 RVT196628:RVT196647 RLX196628:RLX196647 RCB196628:RCB196647 QSF196628:QSF196647 QIJ196628:QIJ196647 PYN196628:PYN196647 POR196628:POR196647 PEV196628:PEV196647 OUZ196628:OUZ196647 OLD196628:OLD196647 OBH196628:OBH196647 NRL196628:NRL196647 NHP196628:NHP196647 MXT196628:MXT196647 MNX196628:MNX196647 MEB196628:MEB196647 LUF196628:LUF196647 LKJ196628:LKJ196647 LAN196628:LAN196647 KQR196628:KQR196647 KGV196628:KGV196647 JWZ196628:JWZ196647 JND196628:JND196647 JDH196628:JDH196647 ITL196628:ITL196647 IJP196628:IJP196647 HZT196628:HZT196647 HPX196628:HPX196647 HGB196628:HGB196647 GWF196628:GWF196647 GMJ196628:GMJ196647 GCN196628:GCN196647 FSR196628:FSR196647 FIV196628:FIV196647 EYZ196628:EYZ196647 EPD196628:EPD196647 EFH196628:EFH196647 DVL196628:DVL196647 DLP196628:DLP196647 DBT196628:DBT196647 CRX196628:CRX196647 CIB196628:CIB196647 BYF196628:BYF196647 BOJ196628:BOJ196647 BEN196628:BEN196647 AUR196628:AUR196647 AKV196628:AKV196647 AAZ196628:AAZ196647 RD196628:RD196647 HH196628:HH196647 WTT131092:WTT131111 WJX131092:WJX131111 WAB131092:WAB131111 VQF131092:VQF131111 VGJ131092:VGJ131111 UWN131092:UWN131111 UMR131092:UMR131111 UCV131092:UCV131111 TSZ131092:TSZ131111 TJD131092:TJD131111 SZH131092:SZH131111 SPL131092:SPL131111 SFP131092:SFP131111 RVT131092:RVT131111 RLX131092:RLX131111 RCB131092:RCB131111 QSF131092:QSF131111 QIJ131092:QIJ131111 PYN131092:PYN131111 POR131092:POR131111 PEV131092:PEV131111 OUZ131092:OUZ131111 OLD131092:OLD131111 OBH131092:OBH131111 NRL131092:NRL131111 NHP131092:NHP131111 MXT131092:MXT131111 MNX131092:MNX131111 MEB131092:MEB131111 LUF131092:LUF131111 LKJ131092:LKJ131111 LAN131092:LAN131111 KQR131092:KQR131111 KGV131092:KGV131111 JWZ131092:JWZ131111 JND131092:JND131111 JDH131092:JDH131111 ITL131092:ITL131111 IJP131092:IJP131111 HZT131092:HZT131111 HPX131092:HPX131111 HGB131092:HGB131111 GWF131092:GWF131111 GMJ131092:GMJ131111 GCN131092:GCN131111 FSR131092:FSR131111 FIV131092:FIV131111 EYZ131092:EYZ131111 EPD131092:EPD131111 EFH131092:EFH131111 DVL131092:DVL131111 DLP131092:DLP131111 DBT131092:DBT131111 CRX131092:CRX131111 CIB131092:CIB131111 BYF131092:BYF131111 BOJ131092:BOJ131111 BEN131092:BEN131111 AUR131092:AUR131111 AKV131092:AKV131111 AAZ131092:AAZ131111 RD131092:RD131111 HH131092:HH131111 WTT65556:WTT65575 WJX65556:WJX65575 WAB65556:WAB65575 VQF65556:VQF65575 VGJ65556:VGJ65575 UWN65556:UWN65575 UMR65556:UMR65575 UCV65556:UCV65575 TSZ65556:TSZ65575 TJD65556:TJD65575 SZH65556:SZH65575 SPL65556:SPL65575 SFP65556:SFP65575 RVT65556:RVT65575 RLX65556:RLX65575 RCB65556:RCB65575 QSF65556:QSF65575 QIJ65556:QIJ65575 PYN65556:PYN65575 POR65556:POR65575 PEV65556:PEV65575 OUZ65556:OUZ65575 OLD65556:OLD65575 OBH65556:OBH65575 NRL65556:NRL65575 NHP65556:NHP65575 MXT65556:MXT65575 MNX65556:MNX65575 MEB65556:MEB65575 LUF65556:LUF65575 LKJ65556:LKJ65575 LAN65556:LAN65575 KQR65556:KQR65575 KGV65556:KGV65575 JWZ65556:JWZ65575 JND65556:JND65575 JDH65556:JDH65575 ITL65556:ITL65575 IJP65556:IJP65575 HZT65556:HZT65575 HPX65556:HPX65575 HGB65556:HGB65575 GWF65556:GWF65575 GMJ65556:GMJ65575 GCN65556:GCN65575 FSR65556:FSR65575 FIV65556:FIV65575 EYZ65556:EYZ65575 EPD65556:EPD65575 EFH65556:EFH65575 DVL65556:DVL65575 DLP65556:DLP65575 DBT65556:DBT65575 CRX65556:CRX65575 CIB65556:CIB65575 BYF65556:BYF65575 BOJ65556:BOJ65575 BEN65556:BEN65575 AUR65556:AUR65575 AKV65556:AKV65575 AAZ65556:AAZ65575 RD65556:RD65575 HH65556:HH65575">
      <formula1>$C$73:$C$74</formula1>
    </dataValidation>
    <dataValidation type="list" showInputMessage="1" showErrorMessage="1" prompt="空白にする時は、「Delete」キーを押してください。" sqref="WTR983060:WTR983079 HF65556:HF65575 RB65556:RB65575 AAX65556:AAX65575 AKT65556:AKT65575 AUP65556:AUP65575 BEL65556:BEL65575 BOH65556:BOH65575 BYD65556:BYD65575 CHZ65556:CHZ65575 CRV65556:CRV65575 DBR65556:DBR65575 DLN65556:DLN65575 DVJ65556:DVJ65575 EFF65556:EFF65575 EPB65556:EPB65575 EYX65556:EYX65575 FIT65556:FIT65575 FSP65556:FSP65575 GCL65556:GCL65575 GMH65556:GMH65575 GWD65556:GWD65575 HFZ65556:HFZ65575 HPV65556:HPV65575 HZR65556:HZR65575 IJN65556:IJN65575 ITJ65556:ITJ65575 JDF65556:JDF65575 JNB65556:JNB65575 JWX65556:JWX65575 KGT65556:KGT65575 KQP65556:KQP65575 LAL65556:LAL65575 LKH65556:LKH65575 LUD65556:LUD65575 MDZ65556:MDZ65575 MNV65556:MNV65575 MXR65556:MXR65575 NHN65556:NHN65575 NRJ65556:NRJ65575 OBF65556:OBF65575 OLB65556:OLB65575 OUX65556:OUX65575 PET65556:PET65575 POP65556:POP65575 PYL65556:PYL65575 QIH65556:QIH65575 QSD65556:QSD65575 RBZ65556:RBZ65575 RLV65556:RLV65575 RVR65556:RVR65575 SFN65556:SFN65575 SPJ65556:SPJ65575 SZF65556:SZF65575 TJB65556:TJB65575 TSX65556:TSX65575 UCT65556:UCT65575 UMP65556:UMP65575 UWL65556:UWL65575 VGH65556:VGH65575 VQD65556:VQD65575 VZZ65556:VZZ65575 WJV65556:WJV65575 WTR65556:WTR65575 HF131092:HF131111 RB131092:RB131111 AAX131092:AAX131111 AKT131092:AKT131111 AUP131092:AUP131111 BEL131092:BEL131111 BOH131092:BOH131111 BYD131092:BYD131111 CHZ131092:CHZ131111 CRV131092:CRV131111 DBR131092:DBR131111 DLN131092:DLN131111 DVJ131092:DVJ131111 EFF131092:EFF131111 EPB131092:EPB131111 EYX131092:EYX131111 FIT131092:FIT131111 FSP131092:FSP131111 GCL131092:GCL131111 GMH131092:GMH131111 GWD131092:GWD131111 HFZ131092:HFZ131111 HPV131092:HPV131111 HZR131092:HZR131111 IJN131092:IJN131111 ITJ131092:ITJ131111 JDF131092:JDF131111 JNB131092:JNB131111 JWX131092:JWX131111 KGT131092:KGT131111 KQP131092:KQP131111 LAL131092:LAL131111 LKH131092:LKH131111 LUD131092:LUD131111 MDZ131092:MDZ131111 MNV131092:MNV131111 MXR131092:MXR131111 NHN131092:NHN131111 NRJ131092:NRJ131111 OBF131092:OBF131111 OLB131092:OLB131111 OUX131092:OUX131111 PET131092:PET131111 POP131092:POP131111 PYL131092:PYL131111 QIH131092:QIH131111 QSD131092:QSD131111 RBZ131092:RBZ131111 RLV131092:RLV131111 RVR131092:RVR131111 SFN131092:SFN131111 SPJ131092:SPJ131111 SZF131092:SZF131111 TJB131092:TJB131111 TSX131092:TSX131111 UCT131092:UCT131111 UMP131092:UMP131111 UWL131092:UWL131111 VGH131092:VGH131111 VQD131092:VQD131111 VZZ131092:VZZ131111 WJV131092:WJV131111 WTR131092:WTR131111 HF196628:HF196647 RB196628:RB196647 AAX196628:AAX196647 AKT196628:AKT196647 AUP196628:AUP196647 BEL196628:BEL196647 BOH196628:BOH196647 BYD196628:BYD196647 CHZ196628:CHZ196647 CRV196628:CRV196647 DBR196628:DBR196647 DLN196628:DLN196647 DVJ196628:DVJ196647 EFF196628:EFF196647 EPB196628:EPB196647 EYX196628:EYX196647 FIT196628:FIT196647 FSP196628:FSP196647 GCL196628:GCL196647 GMH196628:GMH196647 GWD196628:GWD196647 HFZ196628:HFZ196647 HPV196628:HPV196647 HZR196628:HZR196647 IJN196628:IJN196647 ITJ196628:ITJ196647 JDF196628:JDF196647 JNB196628:JNB196647 JWX196628:JWX196647 KGT196628:KGT196647 KQP196628:KQP196647 LAL196628:LAL196647 LKH196628:LKH196647 LUD196628:LUD196647 MDZ196628:MDZ196647 MNV196628:MNV196647 MXR196628:MXR196647 NHN196628:NHN196647 NRJ196628:NRJ196647 OBF196628:OBF196647 OLB196628:OLB196647 OUX196628:OUX196647 PET196628:PET196647 POP196628:POP196647 PYL196628:PYL196647 QIH196628:QIH196647 QSD196628:QSD196647 RBZ196628:RBZ196647 RLV196628:RLV196647 RVR196628:RVR196647 SFN196628:SFN196647 SPJ196628:SPJ196647 SZF196628:SZF196647 TJB196628:TJB196647 TSX196628:TSX196647 UCT196628:UCT196647 UMP196628:UMP196647 UWL196628:UWL196647 VGH196628:VGH196647 VQD196628:VQD196647 VZZ196628:VZZ196647 WJV196628:WJV196647 WTR196628:WTR196647 HF262164:HF262183 RB262164:RB262183 AAX262164:AAX262183 AKT262164:AKT262183 AUP262164:AUP262183 BEL262164:BEL262183 BOH262164:BOH262183 BYD262164:BYD262183 CHZ262164:CHZ262183 CRV262164:CRV262183 DBR262164:DBR262183 DLN262164:DLN262183 DVJ262164:DVJ262183 EFF262164:EFF262183 EPB262164:EPB262183 EYX262164:EYX262183 FIT262164:FIT262183 FSP262164:FSP262183 GCL262164:GCL262183 GMH262164:GMH262183 GWD262164:GWD262183 HFZ262164:HFZ262183 HPV262164:HPV262183 HZR262164:HZR262183 IJN262164:IJN262183 ITJ262164:ITJ262183 JDF262164:JDF262183 JNB262164:JNB262183 JWX262164:JWX262183 KGT262164:KGT262183 KQP262164:KQP262183 LAL262164:LAL262183 LKH262164:LKH262183 LUD262164:LUD262183 MDZ262164:MDZ262183 MNV262164:MNV262183 MXR262164:MXR262183 NHN262164:NHN262183 NRJ262164:NRJ262183 OBF262164:OBF262183 OLB262164:OLB262183 OUX262164:OUX262183 PET262164:PET262183 POP262164:POP262183 PYL262164:PYL262183 QIH262164:QIH262183 QSD262164:QSD262183 RBZ262164:RBZ262183 RLV262164:RLV262183 RVR262164:RVR262183 SFN262164:SFN262183 SPJ262164:SPJ262183 SZF262164:SZF262183 TJB262164:TJB262183 TSX262164:TSX262183 UCT262164:UCT262183 UMP262164:UMP262183 UWL262164:UWL262183 VGH262164:VGH262183 VQD262164:VQD262183 VZZ262164:VZZ262183 WJV262164:WJV262183 WTR262164:WTR262183 HF327700:HF327719 RB327700:RB327719 AAX327700:AAX327719 AKT327700:AKT327719 AUP327700:AUP327719 BEL327700:BEL327719 BOH327700:BOH327719 BYD327700:BYD327719 CHZ327700:CHZ327719 CRV327700:CRV327719 DBR327700:DBR327719 DLN327700:DLN327719 DVJ327700:DVJ327719 EFF327700:EFF327719 EPB327700:EPB327719 EYX327700:EYX327719 FIT327700:FIT327719 FSP327700:FSP327719 GCL327700:GCL327719 GMH327700:GMH327719 GWD327700:GWD327719 HFZ327700:HFZ327719 HPV327700:HPV327719 HZR327700:HZR327719 IJN327700:IJN327719 ITJ327700:ITJ327719 JDF327700:JDF327719 JNB327700:JNB327719 JWX327700:JWX327719 KGT327700:KGT327719 KQP327700:KQP327719 LAL327700:LAL327719 LKH327700:LKH327719 LUD327700:LUD327719 MDZ327700:MDZ327719 MNV327700:MNV327719 MXR327700:MXR327719 NHN327700:NHN327719 NRJ327700:NRJ327719 OBF327700:OBF327719 OLB327700:OLB327719 OUX327700:OUX327719 PET327700:PET327719 POP327700:POP327719 PYL327700:PYL327719 QIH327700:QIH327719 QSD327700:QSD327719 RBZ327700:RBZ327719 RLV327700:RLV327719 RVR327700:RVR327719 SFN327700:SFN327719 SPJ327700:SPJ327719 SZF327700:SZF327719 TJB327700:TJB327719 TSX327700:TSX327719 UCT327700:UCT327719 UMP327700:UMP327719 UWL327700:UWL327719 VGH327700:VGH327719 VQD327700:VQD327719 VZZ327700:VZZ327719 WJV327700:WJV327719 WTR327700:WTR327719 HF393236:HF393255 RB393236:RB393255 AAX393236:AAX393255 AKT393236:AKT393255 AUP393236:AUP393255 BEL393236:BEL393255 BOH393236:BOH393255 BYD393236:BYD393255 CHZ393236:CHZ393255 CRV393236:CRV393255 DBR393236:DBR393255 DLN393236:DLN393255 DVJ393236:DVJ393255 EFF393236:EFF393255 EPB393236:EPB393255 EYX393236:EYX393255 FIT393236:FIT393255 FSP393236:FSP393255 GCL393236:GCL393255 GMH393236:GMH393255 GWD393236:GWD393255 HFZ393236:HFZ393255 HPV393236:HPV393255 HZR393236:HZR393255 IJN393236:IJN393255 ITJ393236:ITJ393255 JDF393236:JDF393255 JNB393236:JNB393255 JWX393236:JWX393255 KGT393236:KGT393255 KQP393236:KQP393255 LAL393236:LAL393255 LKH393236:LKH393255 LUD393236:LUD393255 MDZ393236:MDZ393255 MNV393236:MNV393255 MXR393236:MXR393255 NHN393236:NHN393255 NRJ393236:NRJ393255 OBF393236:OBF393255 OLB393236:OLB393255 OUX393236:OUX393255 PET393236:PET393255 POP393236:POP393255 PYL393236:PYL393255 QIH393236:QIH393255 QSD393236:QSD393255 RBZ393236:RBZ393255 RLV393236:RLV393255 RVR393236:RVR393255 SFN393236:SFN393255 SPJ393236:SPJ393255 SZF393236:SZF393255 TJB393236:TJB393255 TSX393236:TSX393255 UCT393236:UCT393255 UMP393236:UMP393255 UWL393236:UWL393255 VGH393236:VGH393255 VQD393236:VQD393255 VZZ393236:VZZ393255 WJV393236:WJV393255 WTR393236:WTR393255 HF458772:HF458791 RB458772:RB458791 AAX458772:AAX458791 AKT458772:AKT458791 AUP458772:AUP458791 BEL458772:BEL458791 BOH458772:BOH458791 BYD458772:BYD458791 CHZ458772:CHZ458791 CRV458772:CRV458791 DBR458772:DBR458791 DLN458772:DLN458791 DVJ458772:DVJ458791 EFF458772:EFF458791 EPB458772:EPB458791 EYX458772:EYX458791 FIT458772:FIT458791 FSP458772:FSP458791 GCL458772:GCL458791 GMH458772:GMH458791 GWD458772:GWD458791 HFZ458772:HFZ458791 HPV458772:HPV458791 HZR458772:HZR458791 IJN458772:IJN458791 ITJ458772:ITJ458791 JDF458772:JDF458791 JNB458772:JNB458791 JWX458772:JWX458791 KGT458772:KGT458791 KQP458772:KQP458791 LAL458772:LAL458791 LKH458772:LKH458791 LUD458772:LUD458791 MDZ458772:MDZ458791 MNV458772:MNV458791 MXR458772:MXR458791 NHN458772:NHN458791 NRJ458772:NRJ458791 OBF458772:OBF458791 OLB458772:OLB458791 OUX458772:OUX458791 PET458772:PET458791 POP458772:POP458791 PYL458772:PYL458791 QIH458772:QIH458791 QSD458772:QSD458791 RBZ458772:RBZ458791 RLV458772:RLV458791 RVR458772:RVR458791 SFN458772:SFN458791 SPJ458772:SPJ458791 SZF458772:SZF458791 TJB458772:TJB458791 TSX458772:TSX458791 UCT458772:UCT458791 UMP458772:UMP458791 UWL458772:UWL458791 VGH458772:VGH458791 VQD458772:VQD458791 VZZ458772:VZZ458791 WJV458772:WJV458791 WTR458772:WTR458791 HF524308:HF524327 RB524308:RB524327 AAX524308:AAX524327 AKT524308:AKT524327 AUP524308:AUP524327 BEL524308:BEL524327 BOH524308:BOH524327 BYD524308:BYD524327 CHZ524308:CHZ524327 CRV524308:CRV524327 DBR524308:DBR524327 DLN524308:DLN524327 DVJ524308:DVJ524327 EFF524308:EFF524327 EPB524308:EPB524327 EYX524308:EYX524327 FIT524308:FIT524327 FSP524308:FSP524327 GCL524308:GCL524327 GMH524308:GMH524327 GWD524308:GWD524327 HFZ524308:HFZ524327 HPV524308:HPV524327 HZR524308:HZR524327 IJN524308:IJN524327 ITJ524308:ITJ524327 JDF524308:JDF524327 JNB524308:JNB524327 JWX524308:JWX524327 KGT524308:KGT524327 KQP524308:KQP524327 LAL524308:LAL524327 LKH524308:LKH524327 LUD524308:LUD524327 MDZ524308:MDZ524327 MNV524308:MNV524327 MXR524308:MXR524327 NHN524308:NHN524327 NRJ524308:NRJ524327 OBF524308:OBF524327 OLB524308:OLB524327 OUX524308:OUX524327 PET524308:PET524327 POP524308:POP524327 PYL524308:PYL524327 QIH524308:QIH524327 QSD524308:QSD524327 RBZ524308:RBZ524327 RLV524308:RLV524327 RVR524308:RVR524327 SFN524308:SFN524327 SPJ524308:SPJ524327 SZF524308:SZF524327 TJB524308:TJB524327 TSX524308:TSX524327 UCT524308:UCT524327 UMP524308:UMP524327 UWL524308:UWL524327 VGH524308:VGH524327 VQD524308:VQD524327 VZZ524308:VZZ524327 WJV524308:WJV524327 WTR524308:WTR524327 HF589844:HF589863 RB589844:RB589863 AAX589844:AAX589863 AKT589844:AKT589863 AUP589844:AUP589863 BEL589844:BEL589863 BOH589844:BOH589863 BYD589844:BYD589863 CHZ589844:CHZ589863 CRV589844:CRV589863 DBR589844:DBR589863 DLN589844:DLN589863 DVJ589844:DVJ589863 EFF589844:EFF589863 EPB589844:EPB589863 EYX589844:EYX589863 FIT589844:FIT589863 FSP589844:FSP589863 GCL589844:GCL589863 GMH589844:GMH589863 GWD589844:GWD589863 HFZ589844:HFZ589863 HPV589844:HPV589863 HZR589844:HZR589863 IJN589844:IJN589863 ITJ589844:ITJ589863 JDF589844:JDF589863 JNB589844:JNB589863 JWX589844:JWX589863 KGT589844:KGT589863 KQP589844:KQP589863 LAL589844:LAL589863 LKH589844:LKH589863 LUD589844:LUD589863 MDZ589844:MDZ589863 MNV589844:MNV589863 MXR589844:MXR589863 NHN589844:NHN589863 NRJ589844:NRJ589863 OBF589844:OBF589863 OLB589844:OLB589863 OUX589844:OUX589863 PET589844:PET589863 POP589844:POP589863 PYL589844:PYL589863 QIH589844:QIH589863 QSD589844:QSD589863 RBZ589844:RBZ589863 RLV589844:RLV589863 RVR589844:RVR589863 SFN589844:SFN589863 SPJ589844:SPJ589863 SZF589844:SZF589863 TJB589844:TJB589863 TSX589844:TSX589863 UCT589844:UCT589863 UMP589844:UMP589863 UWL589844:UWL589863 VGH589844:VGH589863 VQD589844:VQD589863 VZZ589844:VZZ589863 WJV589844:WJV589863 WTR589844:WTR589863 HF655380:HF655399 RB655380:RB655399 AAX655380:AAX655399 AKT655380:AKT655399 AUP655380:AUP655399 BEL655380:BEL655399 BOH655380:BOH655399 BYD655380:BYD655399 CHZ655380:CHZ655399 CRV655380:CRV655399 DBR655380:DBR655399 DLN655380:DLN655399 DVJ655380:DVJ655399 EFF655380:EFF655399 EPB655380:EPB655399 EYX655380:EYX655399 FIT655380:FIT655399 FSP655380:FSP655399 GCL655380:GCL655399 GMH655380:GMH655399 GWD655380:GWD655399 HFZ655380:HFZ655399 HPV655380:HPV655399 HZR655380:HZR655399 IJN655380:IJN655399 ITJ655380:ITJ655399 JDF655380:JDF655399 JNB655380:JNB655399 JWX655380:JWX655399 KGT655380:KGT655399 KQP655380:KQP655399 LAL655380:LAL655399 LKH655380:LKH655399 LUD655380:LUD655399 MDZ655380:MDZ655399 MNV655380:MNV655399 MXR655380:MXR655399 NHN655380:NHN655399 NRJ655380:NRJ655399 OBF655380:OBF655399 OLB655380:OLB655399 OUX655380:OUX655399 PET655380:PET655399 POP655380:POP655399 PYL655380:PYL655399 QIH655380:QIH655399 QSD655380:QSD655399 RBZ655380:RBZ655399 RLV655380:RLV655399 RVR655380:RVR655399 SFN655380:SFN655399 SPJ655380:SPJ655399 SZF655380:SZF655399 TJB655380:TJB655399 TSX655380:TSX655399 UCT655380:UCT655399 UMP655380:UMP655399 UWL655380:UWL655399 VGH655380:VGH655399 VQD655380:VQD655399 VZZ655380:VZZ655399 WJV655380:WJV655399 WTR655380:WTR655399 HF720916:HF720935 RB720916:RB720935 AAX720916:AAX720935 AKT720916:AKT720935 AUP720916:AUP720935 BEL720916:BEL720935 BOH720916:BOH720935 BYD720916:BYD720935 CHZ720916:CHZ720935 CRV720916:CRV720935 DBR720916:DBR720935 DLN720916:DLN720935 DVJ720916:DVJ720935 EFF720916:EFF720935 EPB720916:EPB720935 EYX720916:EYX720935 FIT720916:FIT720935 FSP720916:FSP720935 GCL720916:GCL720935 GMH720916:GMH720935 GWD720916:GWD720935 HFZ720916:HFZ720935 HPV720916:HPV720935 HZR720916:HZR720935 IJN720916:IJN720935 ITJ720916:ITJ720935 JDF720916:JDF720935 JNB720916:JNB720935 JWX720916:JWX720935 KGT720916:KGT720935 KQP720916:KQP720935 LAL720916:LAL720935 LKH720916:LKH720935 LUD720916:LUD720935 MDZ720916:MDZ720935 MNV720916:MNV720935 MXR720916:MXR720935 NHN720916:NHN720935 NRJ720916:NRJ720935 OBF720916:OBF720935 OLB720916:OLB720935 OUX720916:OUX720935 PET720916:PET720935 POP720916:POP720935 PYL720916:PYL720935 QIH720916:QIH720935 QSD720916:QSD720935 RBZ720916:RBZ720935 RLV720916:RLV720935 RVR720916:RVR720935 SFN720916:SFN720935 SPJ720916:SPJ720935 SZF720916:SZF720935 TJB720916:TJB720935 TSX720916:TSX720935 UCT720916:UCT720935 UMP720916:UMP720935 UWL720916:UWL720935 VGH720916:VGH720935 VQD720916:VQD720935 VZZ720916:VZZ720935 WJV720916:WJV720935 WTR720916:WTR720935 HF786452:HF786471 RB786452:RB786471 AAX786452:AAX786471 AKT786452:AKT786471 AUP786452:AUP786471 BEL786452:BEL786471 BOH786452:BOH786471 BYD786452:BYD786471 CHZ786452:CHZ786471 CRV786452:CRV786471 DBR786452:DBR786471 DLN786452:DLN786471 DVJ786452:DVJ786471 EFF786452:EFF786471 EPB786452:EPB786471 EYX786452:EYX786471 FIT786452:FIT786471 FSP786452:FSP786471 GCL786452:GCL786471 GMH786452:GMH786471 GWD786452:GWD786471 HFZ786452:HFZ786471 HPV786452:HPV786471 HZR786452:HZR786471 IJN786452:IJN786471 ITJ786452:ITJ786471 JDF786452:JDF786471 JNB786452:JNB786471 JWX786452:JWX786471 KGT786452:KGT786471 KQP786452:KQP786471 LAL786452:LAL786471 LKH786452:LKH786471 LUD786452:LUD786471 MDZ786452:MDZ786471 MNV786452:MNV786471 MXR786452:MXR786471 NHN786452:NHN786471 NRJ786452:NRJ786471 OBF786452:OBF786471 OLB786452:OLB786471 OUX786452:OUX786471 PET786452:PET786471 POP786452:POP786471 PYL786452:PYL786471 QIH786452:QIH786471 QSD786452:QSD786471 RBZ786452:RBZ786471 RLV786452:RLV786471 RVR786452:RVR786471 SFN786452:SFN786471 SPJ786452:SPJ786471 SZF786452:SZF786471 TJB786452:TJB786471 TSX786452:TSX786471 UCT786452:UCT786471 UMP786452:UMP786471 UWL786452:UWL786471 VGH786452:VGH786471 VQD786452:VQD786471 VZZ786452:VZZ786471 WJV786452:WJV786471 WTR786452:WTR786471 HF851988:HF852007 RB851988:RB852007 AAX851988:AAX852007 AKT851988:AKT852007 AUP851988:AUP852007 BEL851988:BEL852007 BOH851988:BOH852007 BYD851988:BYD852007 CHZ851988:CHZ852007 CRV851988:CRV852007 DBR851988:DBR852007 DLN851988:DLN852007 DVJ851988:DVJ852007 EFF851988:EFF852007 EPB851988:EPB852007 EYX851988:EYX852007 FIT851988:FIT852007 FSP851988:FSP852007 GCL851988:GCL852007 GMH851988:GMH852007 GWD851988:GWD852007 HFZ851988:HFZ852007 HPV851988:HPV852007 HZR851988:HZR852007 IJN851988:IJN852007 ITJ851988:ITJ852007 JDF851988:JDF852007 JNB851988:JNB852007 JWX851988:JWX852007 KGT851988:KGT852007 KQP851988:KQP852007 LAL851988:LAL852007 LKH851988:LKH852007 LUD851988:LUD852007 MDZ851988:MDZ852007 MNV851988:MNV852007 MXR851988:MXR852007 NHN851988:NHN852007 NRJ851988:NRJ852007 OBF851988:OBF852007 OLB851988:OLB852007 OUX851988:OUX852007 PET851988:PET852007 POP851988:POP852007 PYL851988:PYL852007 QIH851988:QIH852007 QSD851988:QSD852007 RBZ851988:RBZ852007 RLV851988:RLV852007 RVR851988:RVR852007 SFN851988:SFN852007 SPJ851988:SPJ852007 SZF851988:SZF852007 TJB851988:TJB852007 TSX851988:TSX852007 UCT851988:UCT852007 UMP851988:UMP852007 UWL851988:UWL852007 VGH851988:VGH852007 VQD851988:VQD852007 VZZ851988:VZZ852007 WJV851988:WJV852007 WTR851988:WTR852007 HF917524:HF917543 RB917524:RB917543 AAX917524:AAX917543 AKT917524:AKT917543 AUP917524:AUP917543 BEL917524:BEL917543 BOH917524:BOH917543 BYD917524:BYD917543 CHZ917524:CHZ917543 CRV917524:CRV917543 DBR917524:DBR917543 DLN917524:DLN917543 DVJ917524:DVJ917543 EFF917524:EFF917543 EPB917524:EPB917543 EYX917524:EYX917543 FIT917524:FIT917543 FSP917524:FSP917543 GCL917524:GCL917543 GMH917524:GMH917543 GWD917524:GWD917543 HFZ917524:HFZ917543 HPV917524:HPV917543 HZR917524:HZR917543 IJN917524:IJN917543 ITJ917524:ITJ917543 JDF917524:JDF917543 JNB917524:JNB917543 JWX917524:JWX917543 KGT917524:KGT917543 KQP917524:KQP917543 LAL917524:LAL917543 LKH917524:LKH917543 LUD917524:LUD917543 MDZ917524:MDZ917543 MNV917524:MNV917543 MXR917524:MXR917543 NHN917524:NHN917543 NRJ917524:NRJ917543 OBF917524:OBF917543 OLB917524:OLB917543 OUX917524:OUX917543 PET917524:PET917543 POP917524:POP917543 PYL917524:PYL917543 QIH917524:QIH917543 QSD917524:QSD917543 RBZ917524:RBZ917543 RLV917524:RLV917543 RVR917524:RVR917543 SFN917524:SFN917543 SPJ917524:SPJ917543 SZF917524:SZF917543 TJB917524:TJB917543 TSX917524:TSX917543 UCT917524:UCT917543 UMP917524:UMP917543 UWL917524:UWL917543 VGH917524:VGH917543 VQD917524:VQD917543 VZZ917524:VZZ917543 WJV917524:WJV917543 WTR917524:WTR917543 HF983060:HF983079 RB983060:RB983079 AAX983060:AAX983079 AKT983060:AKT983079 AUP983060:AUP983079 BEL983060:BEL983079 BOH983060:BOH983079 BYD983060:BYD983079 CHZ983060:CHZ983079 CRV983060:CRV983079 DBR983060:DBR983079 DLN983060:DLN983079 DVJ983060:DVJ983079 EFF983060:EFF983079 EPB983060:EPB983079 EYX983060:EYX983079 FIT983060:FIT983079 FSP983060:FSP983079 GCL983060:GCL983079 GMH983060:GMH983079 GWD983060:GWD983079 HFZ983060:HFZ983079 HPV983060:HPV983079 HZR983060:HZR983079 IJN983060:IJN983079 ITJ983060:ITJ983079 JDF983060:JDF983079 JNB983060:JNB983079 JWX983060:JWX983079 KGT983060:KGT983079 KQP983060:KQP983079 LAL983060:LAL983079 LKH983060:LKH983079 LUD983060:LUD983079 MDZ983060:MDZ983079 MNV983060:MNV983079 MXR983060:MXR983079 NHN983060:NHN983079 NRJ983060:NRJ983079 OBF983060:OBF983079 OLB983060:OLB983079 OUX983060:OUX983079 PET983060:PET983079 POP983060:POP983079 PYL983060:PYL983079 QIH983060:QIH983079 QSD983060:QSD983079 RBZ983060:RBZ983079 RLV983060:RLV983079 RVR983060:RVR983079 SFN983060:SFN983079 SPJ983060:SPJ983079 SZF983060:SZF983079 TJB983060:TJB983079 TSX983060:TSX983079 UCT983060:UCT983079 UMP983060:UMP983079 UWL983060:UWL983079 VGH983060:VGH983079 VQD983060:VQD983079 VZZ983060:VZZ983079 WJV983060:WJV983079 WTB69:WTB70 WJF69:WJF70 VZJ69:VZJ70 VPN69:VPN70 VFR69:VFR70 UVV69:UVV70 ULZ69:ULZ70 UCD69:UCD70 TSH69:TSH70 TIL69:TIL70 SYP69:SYP70 SOT69:SOT70 SEX69:SEX70 RVB69:RVB70 RLF69:RLF70 RBJ69:RBJ70 QRN69:QRN70 QHR69:QHR70 PXV69:PXV70 PNZ69:PNZ70 PED69:PED70 OUH69:OUH70 OKL69:OKL70 OAP69:OAP70 NQT69:NQT70 NGX69:NGX70 MXB69:MXB70 MNF69:MNF70 MDJ69:MDJ70 LTN69:LTN70 LJR69:LJR70 KZV69:KZV70 KPZ69:KPZ70 KGD69:KGD70 JWH69:JWH70 JML69:JML70 JCP69:JCP70 IST69:IST70 IIX69:IIX70 HZB69:HZB70 HPF69:HPF70 HFJ69:HFJ70 GVN69:GVN70 GLR69:GLR70 GBV69:GBV70 FRZ69:FRZ70 FID69:FID70 EYH69:EYH70 EOL69:EOL70 EEP69:EEP70 DUT69:DUT70 DKX69:DKX70 DBB69:DBB70 CRF69:CRF70 CHJ69:CHJ70 BXN69:BXN70 BNR69:BNR70 BDV69:BDV70 ATZ69:ATZ70 AKD69:AKD70 AAH69:AAH70 QL69:QL70 GP69:GP70 GP8:GP64 QL8:QL64 AAH8:AAH64 AKD8:AKD64 ATZ8:ATZ64 BDV8:BDV64 BNR8:BNR64 BXN8:BXN64 CHJ8:CHJ64 CRF8:CRF64 DBB8:DBB64 DKX8:DKX64 DUT8:DUT64 EEP8:EEP64 EOL8:EOL64 EYH8:EYH64 FID8:FID64 FRZ8:FRZ64 GBV8:GBV64 GLR8:GLR64 GVN8:GVN64 HFJ8:HFJ64 HPF8:HPF64 HZB8:HZB64 IIX8:IIX64 IST8:IST64 JCP8:JCP64 JML8:JML64 JWH8:JWH64 KGD8:KGD64 KPZ8:KPZ64 KZV8:KZV64 LJR8:LJR64 LTN8:LTN64 MDJ8:MDJ64 MNF8:MNF64 MXB8:MXB64 NGX8:NGX64 NQT8:NQT64 OAP8:OAP64 OKL8:OKL64 OUH8:OUH64 PED8:PED64 PNZ8:PNZ64 PXV8:PXV64 QHR8:QHR64 QRN8:QRN64 RBJ8:RBJ64 RLF8:RLF64 RVB8:RVB64 SEX8:SEX64 SOT8:SOT64 SYP8:SYP64 TIL8:TIL64 TSH8:TSH64 UCD8:UCD64 ULZ8:ULZ64 UVV8:UVV64 VFR8:VFR64 VPN8:VPN64 VZJ8:VZJ64 WJF8:WJF64 WTB8:WTB64">
      <formula1>",×"</formula1>
    </dataValidation>
    <dataValidation type="list" allowBlank="1" showInputMessage="1" showErrorMessage="1" sqref="WTP983060:WTP983079 HD65556:HD65575 QZ65556:QZ65575 AAV65556:AAV65575 AKR65556:AKR65575 AUN65556:AUN65575 BEJ65556:BEJ65575 BOF65556:BOF65575 BYB65556:BYB65575 CHX65556:CHX65575 CRT65556:CRT65575 DBP65556:DBP65575 DLL65556:DLL65575 DVH65556:DVH65575 EFD65556:EFD65575 EOZ65556:EOZ65575 EYV65556:EYV65575 FIR65556:FIR65575 FSN65556:FSN65575 GCJ65556:GCJ65575 GMF65556:GMF65575 GWB65556:GWB65575 HFX65556:HFX65575 HPT65556:HPT65575 HZP65556:HZP65575 IJL65556:IJL65575 ITH65556:ITH65575 JDD65556:JDD65575 JMZ65556:JMZ65575 JWV65556:JWV65575 KGR65556:KGR65575 KQN65556:KQN65575 LAJ65556:LAJ65575 LKF65556:LKF65575 LUB65556:LUB65575 MDX65556:MDX65575 MNT65556:MNT65575 MXP65556:MXP65575 NHL65556:NHL65575 NRH65556:NRH65575 OBD65556:OBD65575 OKZ65556:OKZ65575 OUV65556:OUV65575 PER65556:PER65575 PON65556:PON65575 PYJ65556:PYJ65575 QIF65556:QIF65575 QSB65556:QSB65575 RBX65556:RBX65575 RLT65556:RLT65575 RVP65556:RVP65575 SFL65556:SFL65575 SPH65556:SPH65575 SZD65556:SZD65575 TIZ65556:TIZ65575 TSV65556:TSV65575 UCR65556:UCR65575 UMN65556:UMN65575 UWJ65556:UWJ65575 VGF65556:VGF65575 VQB65556:VQB65575 VZX65556:VZX65575 WJT65556:WJT65575 WTP65556:WTP65575 HD131092:HD131111 QZ131092:QZ131111 AAV131092:AAV131111 AKR131092:AKR131111 AUN131092:AUN131111 BEJ131092:BEJ131111 BOF131092:BOF131111 BYB131092:BYB131111 CHX131092:CHX131111 CRT131092:CRT131111 DBP131092:DBP131111 DLL131092:DLL131111 DVH131092:DVH131111 EFD131092:EFD131111 EOZ131092:EOZ131111 EYV131092:EYV131111 FIR131092:FIR131111 FSN131092:FSN131111 GCJ131092:GCJ131111 GMF131092:GMF131111 GWB131092:GWB131111 HFX131092:HFX131111 HPT131092:HPT131111 HZP131092:HZP131111 IJL131092:IJL131111 ITH131092:ITH131111 JDD131092:JDD131111 JMZ131092:JMZ131111 JWV131092:JWV131111 KGR131092:KGR131111 KQN131092:KQN131111 LAJ131092:LAJ131111 LKF131092:LKF131111 LUB131092:LUB131111 MDX131092:MDX131111 MNT131092:MNT131111 MXP131092:MXP131111 NHL131092:NHL131111 NRH131092:NRH131111 OBD131092:OBD131111 OKZ131092:OKZ131111 OUV131092:OUV131111 PER131092:PER131111 PON131092:PON131111 PYJ131092:PYJ131111 QIF131092:QIF131111 QSB131092:QSB131111 RBX131092:RBX131111 RLT131092:RLT131111 RVP131092:RVP131111 SFL131092:SFL131111 SPH131092:SPH131111 SZD131092:SZD131111 TIZ131092:TIZ131111 TSV131092:TSV131111 UCR131092:UCR131111 UMN131092:UMN131111 UWJ131092:UWJ131111 VGF131092:VGF131111 VQB131092:VQB131111 VZX131092:VZX131111 WJT131092:WJT131111 WTP131092:WTP131111 HD196628:HD196647 QZ196628:QZ196647 AAV196628:AAV196647 AKR196628:AKR196647 AUN196628:AUN196647 BEJ196628:BEJ196647 BOF196628:BOF196647 BYB196628:BYB196647 CHX196628:CHX196647 CRT196628:CRT196647 DBP196628:DBP196647 DLL196628:DLL196647 DVH196628:DVH196647 EFD196628:EFD196647 EOZ196628:EOZ196647 EYV196628:EYV196647 FIR196628:FIR196647 FSN196628:FSN196647 GCJ196628:GCJ196647 GMF196628:GMF196647 GWB196628:GWB196647 HFX196628:HFX196647 HPT196628:HPT196647 HZP196628:HZP196647 IJL196628:IJL196647 ITH196628:ITH196647 JDD196628:JDD196647 JMZ196628:JMZ196647 JWV196628:JWV196647 KGR196628:KGR196647 KQN196628:KQN196647 LAJ196628:LAJ196647 LKF196628:LKF196647 LUB196628:LUB196647 MDX196628:MDX196647 MNT196628:MNT196647 MXP196628:MXP196647 NHL196628:NHL196647 NRH196628:NRH196647 OBD196628:OBD196647 OKZ196628:OKZ196647 OUV196628:OUV196647 PER196628:PER196647 PON196628:PON196647 PYJ196628:PYJ196647 QIF196628:QIF196647 QSB196628:QSB196647 RBX196628:RBX196647 RLT196628:RLT196647 RVP196628:RVP196647 SFL196628:SFL196647 SPH196628:SPH196647 SZD196628:SZD196647 TIZ196628:TIZ196647 TSV196628:TSV196647 UCR196628:UCR196647 UMN196628:UMN196647 UWJ196628:UWJ196647 VGF196628:VGF196647 VQB196628:VQB196647 VZX196628:VZX196647 WJT196628:WJT196647 WTP196628:WTP196647 HD262164:HD262183 QZ262164:QZ262183 AAV262164:AAV262183 AKR262164:AKR262183 AUN262164:AUN262183 BEJ262164:BEJ262183 BOF262164:BOF262183 BYB262164:BYB262183 CHX262164:CHX262183 CRT262164:CRT262183 DBP262164:DBP262183 DLL262164:DLL262183 DVH262164:DVH262183 EFD262164:EFD262183 EOZ262164:EOZ262183 EYV262164:EYV262183 FIR262164:FIR262183 FSN262164:FSN262183 GCJ262164:GCJ262183 GMF262164:GMF262183 GWB262164:GWB262183 HFX262164:HFX262183 HPT262164:HPT262183 HZP262164:HZP262183 IJL262164:IJL262183 ITH262164:ITH262183 JDD262164:JDD262183 JMZ262164:JMZ262183 JWV262164:JWV262183 KGR262164:KGR262183 KQN262164:KQN262183 LAJ262164:LAJ262183 LKF262164:LKF262183 LUB262164:LUB262183 MDX262164:MDX262183 MNT262164:MNT262183 MXP262164:MXP262183 NHL262164:NHL262183 NRH262164:NRH262183 OBD262164:OBD262183 OKZ262164:OKZ262183 OUV262164:OUV262183 PER262164:PER262183 PON262164:PON262183 PYJ262164:PYJ262183 QIF262164:QIF262183 QSB262164:QSB262183 RBX262164:RBX262183 RLT262164:RLT262183 RVP262164:RVP262183 SFL262164:SFL262183 SPH262164:SPH262183 SZD262164:SZD262183 TIZ262164:TIZ262183 TSV262164:TSV262183 UCR262164:UCR262183 UMN262164:UMN262183 UWJ262164:UWJ262183 VGF262164:VGF262183 VQB262164:VQB262183 VZX262164:VZX262183 WJT262164:WJT262183 WTP262164:WTP262183 HD327700:HD327719 QZ327700:QZ327719 AAV327700:AAV327719 AKR327700:AKR327719 AUN327700:AUN327719 BEJ327700:BEJ327719 BOF327700:BOF327719 BYB327700:BYB327719 CHX327700:CHX327719 CRT327700:CRT327719 DBP327700:DBP327719 DLL327700:DLL327719 DVH327700:DVH327719 EFD327700:EFD327719 EOZ327700:EOZ327719 EYV327700:EYV327719 FIR327700:FIR327719 FSN327700:FSN327719 GCJ327700:GCJ327719 GMF327700:GMF327719 GWB327700:GWB327719 HFX327700:HFX327719 HPT327700:HPT327719 HZP327700:HZP327719 IJL327700:IJL327719 ITH327700:ITH327719 JDD327700:JDD327719 JMZ327700:JMZ327719 JWV327700:JWV327719 KGR327700:KGR327719 KQN327700:KQN327719 LAJ327700:LAJ327719 LKF327700:LKF327719 LUB327700:LUB327719 MDX327700:MDX327719 MNT327700:MNT327719 MXP327700:MXP327719 NHL327700:NHL327719 NRH327700:NRH327719 OBD327700:OBD327719 OKZ327700:OKZ327719 OUV327700:OUV327719 PER327700:PER327719 PON327700:PON327719 PYJ327700:PYJ327719 QIF327700:QIF327719 QSB327700:QSB327719 RBX327700:RBX327719 RLT327700:RLT327719 RVP327700:RVP327719 SFL327700:SFL327719 SPH327700:SPH327719 SZD327700:SZD327719 TIZ327700:TIZ327719 TSV327700:TSV327719 UCR327700:UCR327719 UMN327700:UMN327719 UWJ327700:UWJ327719 VGF327700:VGF327719 VQB327700:VQB327719 VZX327700:VZX327719 WJT327700:WJT327719 WTP327700:WTP327719 HD393236:HD393255 QZ393236:QZ393255 AAV393236:AAV393255 AKR393236:AKR393255 AUN393236:AUN393255 BEJ393236:BEJ393255 BOF393236:BOF393255 BYB393236:BYB393255 CHX393236:CHX393255 CRT393236:CRT393255 DBP393236:DBP393255 DLL393236:DLL393255 DVH393236:DVH393255 EFD393236:EFD393255 EOZ393236:EOZ393255 EYV393236:EYV393255 FIR393236:FIR393255 FSN393236:FSN393255 GCJ393236:GCJ393255 GMF393236:GMF393255 GWB393236:GWB393255 HFX393236:HFX393255 HPT393236:HPT393255 HZP393236:HZP393255 IJL393236:IJL393255 ITH393236:ITH393255 JDD393236:JDD393255 JMZ393236:JMZ393255 JWV393236:JWV393255 KGR393236:KGR393255 KQN393236:KQN393255 LAJ393236:LAJ393255 LKF393236:LKF393255 LUB393236:LUB393255 MDX393236:MDX393255 MNT393236:MNT393255 MXP393236:MXP393255 NHL393236:NHL393255 NRH393236:NRH393255 OBD393236:OBD393255 OKZ393236:OKZ393255 OUV393236:OUV393255 PER393236:PER393255 PON393236:PON393255 PYJ393236:PYJ393255 QIF393236:QIF393255 QSB393236:QSB393255 RBX393236:RBX393255 RLT393236:RLT393255 RVP393236:RVP393255 SFL393236:SFL393255 SPH393236:SPH393255 SZD393236:SZD393255 TIZ393236:TIZ393255 TSV393236:TSV393255 UCR393236:UCR393255 UMN393236:UMN393255 UWJ393236:UWJ393255 VGF393236:VGF393255 VQB393236:VQB393255 VZX393236:VZX393255 WJT393236:WJT393255 WTP393236:WTP393255 HD458772:HD458791 QZ458772:QZ458791 AAV458772:AAV458791 AKR458772:AKR458791 AUN458772:AUN458791 BEJ458772:BEJ458791 BOF458772:BOF458791 BYB458772:BYB458791 CHX458772:CHX458791 CRT458772:CRT458791 DBP458772:DBP458791 DLL458772:DLL458791 DVH458772:DVH458791 EFD458772:EFD458791 EOZ458772:EOZ458791 EYV458772:EYV458791 FIR458772:FIR458791 FSN458772:FSN458791 GCJ458772:GCJ458791 GMF458772:GMF458791 GWB458772:GWB458791 HFX458772:HFX458791 HPT458772:HPT458791 HZP458772:HZP458791 IJL458772:IJL458791 ITH458772:ITH458791 JDD458772:JDD458791 JMZ458772:JMZ458791 JWV458772:JWV458791 KGR458772:KGR458791 KQN458772:KQN458791 LAJ458772:LAJ458791 LKF458772:LKF458791 LUB458772:LUB458791 MDX458772:MDX458791 MNT458772:MNT458791 MXP458772:MXP458791 NHL458772:NHL458791 NRH458772:NRH458791 OBD458772:OBD458791 OKZ458772:OKZ458791 OUV458772:OUV458791 PER458772:PER458791 PON458772:PON458791 PYJ458772:PYJ458791 QIF458772:QIF458791 QSB458772:QSB458791 RBX458772:RBX458791 RLT458772:RLT458791 RVP458772:RVP458791 SFL458772:SFL458791 SPH458772:SPH458791 SZD458772:SZD458791 TIZ458772:TIZ458791 TSV458772:TSV458791 UCR458772:UCR458791 UMN458772:UMN458791 UWJ458772:UWJ458791 VGF458772:VGF458791 VQB458772:VQB458791 VZX458772:VZX458791 WJT458772:WJT458791 WTP458772:WTP458791 HD524308:HD524327 QZ524308:QZ524327 AAV524308:AAV524327 AKR524308:AKR524327 AUN524308:AUN524327 BEJ524308:BEJ524327 BOF524308:BOF524327 BYB524308:BYB524327 CHX524308:CHX524327 CRT524308:CRT524327 DBP524308:DBP524327 DLL524308:DLL524327 DVH524308:DVH524327 EFD524308:EFD524327 EOZ524308:EOZ524327 EYV524308:EYV524327 FIR524308:FIR524327 FSN524308:FSN524327 GCJ524308:GCJ524327 GMF524308:GMF524327 GWB524308:GWB524327 HFX524308:HFX524327 HPT524308:HPT524327 HZP524308:HZP524327 IJL524308:IJL524327 ITH524308:ITH524327 JDD524308:JDD524327 JMZ524308:JMZ524327 JWV524308:JWV524327 KGR524308:KGR524327 KQN524308:KQN524327 LAJ524308:LAJ524327 LKF524308:LKF524327 LUB524308:LUB524327 MDX524308:MDX524327 MNT524308:MNT524327 MXP524308:MXP524327 NHL524308:NHL524327 NRH524308:NRH524327 OBD524308:OBD524327 OKZ524308:OKZ524327 OUV524308:OUV524327 PER524308:PER524327 PON524308:PON524327 PYJ524308:PYJ524327 QIF524308:QIF524327 QSB524308:QSB524327 RBX524308:RBX524327 RLT524308:RLT524327 RVP524308:RVP524327 SFL524308:SFL524327 SPH524308:SPH524327 SZD524308:SZD524327 TIZ524308:TIZ524327 TSV524308:TSV524327 UCR524308:UCR524327 UMN524308:UMN524327 UWJ524308:UWJ524327 VGF524308:VGF524327 VQB524308:VQB524327 VZX524308:VZX524327 WJT524308:WJT524327 WTP524308:WTP524327 HD589844:HD589863 QZ589844:QZ589863 AAV589844:AAV589863 AKR589844:AKR589863 AUN589844:AUN589863 BEJ589844:BEJ589863 BOF589844:BOF589863 BYB589844:BYB589863 CHX589844:CHX589863 CRT589844:CRT589863 DBP589844:DBP589863 DLL589844:DLL589863 DVH589844:DVH589863 EFD589844:EFD589863 EOZ589844:EOZ589863 EYV589844:EYV589863 FIR589844:FIR589863 FSN589844:FSN589863 GCJ589844:GCJ589863 GMF589844:GMF589863 GWB589844:GWB589863 HFX589844:HFX589863 HPT589844:HPT589863 HZP589844:HZP589863 IJL589844:IJL589863 ITH589844:ITH589863 JDD589844:JDD589863 JMZ589844:JMZ589863 JWV589844:JWV589863 KGR589844:KGR589863 KQN589844:KQN589863 LAJ589844:LAJ589863 LKF589844:LKF589863 LUB589844:LUB589863 MDX589844:MDX589863 MNT589844:MNT589863 MXP589844:MXP589863 NHL589844:NHL589863 NRH589844:NRH589863 OBD589844:OBD589863 OKZ589844:OKZ589863 OUV589844:OUV589863 PER589844:PER589863 PON589844:PON589863 PYJ589844:PYJ589863 QIF589844:QIF589863 QSB589844:QSB589863 RBX589844:RBX589863 RLT589844:RLT589863 RVP589844:RVP589863 SFL589844:SFL589863 SPH589844:SPH589863 SZD589844:SZD589863 TIZ589844:TIZ589863 TSV589844:TSV589863 UCR589844:UCR589863 UMN589844:UMN589863 UWJ589844:UWJ589863 VGF589844:VGF589863 VQB589844:VQB589863 VZX589844:VZX589863 WJT589844:WJT589863 WTP589844:WTP589863 HD655380:HD655399 QZ655380:QZ655399 AAV655380:AAV655399 AKR655380:AKR655399 AUN655380:AUN655399 BEJ655380:BEJ655399 BOF655380:BOF655399 BYB655380:BYB655399 CHX655380:CHX655399 CRT655380:CRT655399 DBP655380:DBP655399 DLL655380:DLL655399 DVH655380:DVH655399 EFD655380:EFD655399 EOZ655380:EOZ655399 EYV655380:EYV655399 FIR655380:FIR655399 FSN655380:FSN655399 GCJ655380:GCJ655399 GMF655380:GMF655399 GWB655380:GWB655399 HFX655380:HFX655399 HPT655380:HPT655399 HZP655380:HZP655399 IJL655380:IJL655399 ITH655380:ITH655399 JDD655380:JDD655399 JMZ655380:JMZ655399 JWV655380:JWV655399 KGR655380:KGR655399 KQN655380:KQN655399 LAJ655380:LAJ655399 LKF655380:LKF655399 LUB655380:LUB655399 MDX655380:MDX655399 MNT655380:MNT655399 MXP655380:MXP655399 NHL655380:NHL655399 NRH655380:NRH655399 OBD655380:OBD655399 OKZ655380:OKZ655399 OUV655380:OUV655399 PER655380:PER655399 PON655380:PON655399 PYJ655380:PYJ655399 QIF655380:QIF655399 QSB655380:QSB655399 RBX655380:RBX655399 RLT655380:RLT655399 RVP655380:RVP655399 SFL655380:SFL655399 SPH655380:SPH655399 SZD655380:SZD655399 TIZ655380:TIZ655399 TSV655380:TSV655399 UCR655380:UCR655399 UMN655380:UMN655399 UWJ655380:UWJ655399 VGF655380:VGF655399 VQB655380:VQB655399 VZX655380:VZX655399 WJT655380:WJT655399 WTP655380:WTP655399 HD720916:HD720935 QZ720916:QZ720935 AAV720916:AAV720935 AKR720916:AKR720935 AUN720916:AUN720935 BEJ720916:BEJ720935 BOF720916:BOF720935 BYB720916:BYB720935 CHX720916:CHX720935 CRT720916:CRT720935 DBP720916:DBP720935 DLL720916:DLL720935 DVH720916:DVH720935 EFD720916:EFD720935 EOZ720916:EOZ720935 EYV720916:EYV720935 FIR720916:FIR720935 FSN720916:FSN720935 GCJ720916:GCJ720935 GMF720916:GMF720935 GWB720916:GWB720935 HFX720916:HFX720935 HPT720916:HPT720935 HZP720916:HZP720935 IJL720916:IJL720935 ITH720916:ITH720935 JDD720916:JDD720935 JMZ720916:JMZ720935 JWV720916:JWV720935 KGR720916:KGR720935 KQN720916:KQN720935 LAJ720916:LAJ720935 LKF720916:LKF720935 LUB720916:LUB720935 MDX720916:MDX720935 MNT720916:MNT720935 MXP720916:MXP720935 NHL720916:NHL720935 NRH720916:NRH720935 OBD720916:OBD720935 OKZ720916:OKZ720935 OUV720916:OUV720935 PER720916:PER720935 PON720916:PON720935 PYJ720916:PYJ720935 QIF720916:QIF720935 QSB720916:QSB720935 RBX720916:RBX720935 RLT720916:RLT720935 RVP720916:RVP720935 SFL720916:SFL720935 SPH720916:SPH720935 SZD720916:SZD720935 TIZ720916:TIZ720935 TSV720916:TSV720935 UCR720916:UCR720935 UMN720916:UMN720935 UWJ720916:UWJ720935 VGF720916:VGF720935 VQB720916:VQB720935 VZX720916:VZX720935 WJT720916:WJT720935 WTP720916:WTP720935 HD786452:HD786471 QZ786452:QZ786471 AAV786452:AAV786471 AKR786452:AKR786471 AUN786452:AUN786471 BEJ786452:BEJ786471 BOF786452:BOF786471 BYB786452:BYB786471 CHX786452:CHX786471 CRT786452:CRT786471 DBP786452:DBP786471 DLL786452:DLL786471 DVH786452:DVH786471 EFD786452:EFD786471 EOZ786452:EOZ786471 EYV786452:EYV786471 FIR786452:FIR786471 FSN786452:FSN786471 GCJ786452:GCJ786471 GMF786452:GMF786471 GWB786452:GWB786471 HFX786452:HFX786471 HPT786452:HPT786471 HZP786452:HZP786471 IJL786452:IJL786471 ITH786452:ITH786471 JDD786452:JDD786471 JMZ786452:JMZ786471 JWV786452:JWV786471 KGR786452:KGR786471 KQN786452:KQN786471 LAJ786452:LAJ786471 LKF786452:LKF786471 LUB786452:LUB786471 MDX786452:MDX786471 MNT786452:MNT786471 MXP786452:MXP786471 NHL786452:NHL786471 NRH786452:NRH786471 OBD786452:OBD786471 OKZ786452:OKZ786471 OUV786452:OUV786471 PER786452:PER786471 PON786452:PON786471 PYJ786452:PYJ786471 QIF786452:QIF786471 QSB786452:QSB786471 RBX786452:RBX786471 RLT786452:RLT786471 RVP786452:RVP786471 SFL786452:SFL786471 SPH786452:SPH786471 SZD786452:SZD786471 TIZ786452:TIZ786471 TSV786452:TSV786471 UCR786452:UCR786471 UMN786452:UMN786471 UWJ786452:UWJ786471 VGF786452:VGF786471 VQB786452:VQB786471 VZX786452:VZX786471 WJT786452:WJT786471 WTP786452:WTP786471 HD851988:HD852007 QZ851988:QZ852007 AAV851988:AAV852007 AKR851988:AKR852007 AUN851988:AUN852007 BEJ851988:BEJ852007 BOF851988:BOF852007 BYB851988:BYB852007 CHX851988:CHX852007 CRT851988:CRT852007 DBP851988:DBP852007 DLL851988:DLL852007 DVH851988:DVH852007 EFD851988:EFD852007 EOZ851988:EOZ852007 EYV851988:EYV852007 FIR851988:FIR852007 FSN851988:FSN852007 GCJ851988:GCJ852007 GMF851988:GMF852007 GWB851988:GWB852007 HFX851988:HFX852007 HPT851988:HPT852007 HZP851988:HZP852007 IJL851988:IJL852007 ITH851988:ITH852007 JDD851988:JDD852007 JMZ851988:JMZ852007 JWV851988:JWV852007 KGR851988:KGR852007 KQN851988:KQN852007 LAJ851988:LAJ852007 LKF851988:LKF852007 LUB851988:LUB852007 MDX851988:MDX852007 MNT851988:MNT852007 MXP851988:MXP852007 NHL851988:NHL852007 NRH851988:NRH852007 OBD851988:OBD852007 OKZ851988:OKZ852007 OUV851988:OUV852007 PER851988:PER852007 PON851988:PON852007 PYJ851988:PYJ852007 QIF851988:QIF852007 QSB851988:QSB852007 RBX851988:RBX852007 RLT851988:RLT852007 RVP851988:RVP852007 SFL851988:SFL852007 SPH851988:SPH852007 SZD851988:SZD852007 TIZ851988:TIZ852007 TSV851988:TSV852007 UCR851988:UCR852007 UMN851988:UMN852007 UWJ851988:UWJ852007 VGF851988:VGF852007 VQB851988:VQB852007 VZX851988:VZX852007 WJT851988:WJT852007 WTP851988:WTP852007 HD917524:HD917543 QZ917524:QZ917543 AAV917524:AAV917543 AKR917524:AKR917543 AUN917524:AUN917543 BEJ917524:BEJ917543 BOF917524:BOF917543 BYB917524:BYB917543 CHX917524:CHX917543 CRT917524:CRT917543 DBP917524:DBP917543 DLL917524:DLL917543 DVH917524:DVH917543 EFD917524:EFD917543 EOZ917524:EOZ917543 EYV917524:EYV917543 FIR917524:FIR917543 FSN917524:FSN917543 GCJ917524:GCJ917543 GMF917524:GMF917543 GWB917524:GWB917543 HFX917524:HFX917543 HPT917524:HPT917543 HZP917524:HZP917543 IJL917524:IJL917543 ITH917524:ITH917543 JDD917524:JDD917543 JMZ917524:JMZ917543 JWV917524:JWV917543 KGR917524:KGR917543 KQN917524:KQN917543 LAJ917524:LAJ917543 LKF917524:LKF917543 LUB917524:LUB917543 MDX917524:MDX917543 MNT917524:MNT917543 MXP917524:MXP917543 NHL917524:NHL917543 NRH917524:NRH917543 OBD917524:OBD917543 OKZ917524:OKZ917543 OUV917524:OUV917543 PER917524:PER917543 PON917524:PON917543 PYJ917524:PYJ917543 QIF917524:QIF917543 QSB917524:QSB917543 RBX917524:RBX917543 RLT917524:RLT917543 RVP917524:RVP917543 SFL917524:SFL917543 SPH917524:SPH917543 SZD917524:SZD917543 TIZ917524:TIZ917543 TSV917524:TSV917543 UCR917524:UCR917543 UMN917524:UMN917543 UWJ917524:UWJ917543 VGF917524:VGF917543 VQB917524:VQB917543 VZX917524:VZX917543 WJT917524:WJT917543 WTP917524:WTP917543 HD983060:HD983079 QZ983060:QZ983079 AAV983060:AAV983079 AKR983060:AKR983079 AUN983060:AUN983079 BEJ983060:BEJ983079 BOF983060:BOF983079 BYB983060:BYB983079 CHX983060:CHX983079 CRT983060:CRT983079 DBP983060:DBP983079 DLL983060:DLL983079 DVH983060:DVH983079 EFD983060:EFD983079 EOZ983060:EOZ983079 EYV983060:EYV983079 FIR983060:FIR983079 FSN983060:FSN983079 GCJ983060:GCJ983079 GMF983060:GMF983079 GWB983060:GWB983079 HFX983060:HFX983079 HPT983060:HPT983079 HZP983060:HZP983079 IJL983060:IJL983079 ITH983060:ITH983079 JDD983060:JDD983079 JMZ983060:JMZ983079 JWV983060:JWV983079 KGR983060:KGR983079 KQN983060:KQN983079 LAJ983060:LAJ983079 LKF983060:LKF983079 LUB983060:LUB983079 MDX983060:MDX983079 MNT983060:MNT983079 MXP983060:MXP983079 NHL983060:NHL983079 NRH983060:NRH983079 OBD983060:OBD983079 OKZ983060:OKZ983079 OUV983060:OUV983079 PER983060:PER983079 PON983060:PON983079 PYJ983060:PYJ983079 QIF983060:QIF983079 QSB983060:QSB983079 RBX983060:RBX983079 RLT983060:RLT983079 RVP983060:RVP983079 SFL983060:SFL983079 SPH983060:SPH983079 SZD983060:SZD983079 TIZ983060:TIZ983079 TSV983060:TSV983079 UCR983060:UCR983079 UMN983060:UMN983079 UWJ983060:UWJ983079 VGF983060:VGF983079 VQB983060:VQB983079 VZX983060:VZX983079 WJT983060:WJT983079 VZH69:VZH70 VPL69:VPL70 VFP69:VFP70 UVT69:UVT70 ULX69:ULX70 UCB69:UCB70 TSF69:TSF70 TIJ69:TIJ70 SYN69:SYN70 SOR69:SOR70 SEV69:SEV70 RUZ69:RUZ70 RLD69:RLD70 RBH69:RBH70 QRL69:QRL70 QHP69:QHP70 PXT69:PXT70 PNX69:PNX70 PEB69:PEB70 OUF69:OUF70 OKJ69:OKJ70 OAN69:OAN70 NQR69:NQR70 NGV69:NGV70 MWZ69:MWZ70 MND69:MND70 MDH69:MDH70 LTL69:LTL70 LJP69:LJP70 KZT69:KZT70 KPX69:KPX70 KGB69:KGB70 JWF69:JWF70 JMJ69:JMJ70 JCN69:JCN70 ISR69:ISR70 IIV69:IIV70 HYZ69:HYZ70 HPD69:HPD70 HFH69:HFH70 GVL69:GVL70 GLP69:GLP70 GBT69:GBT70 FRX69:FRX70 FIB69:FIB70 EYF69:EYF70 EOJ69:EOJ70 EEN69:EEN70 DUR69:DUR70 DKV69:DKV70 DAZ69:DAZ70 CRD69:CRD70 CHH69:CHH70 BXL69:BXL70 BNP69:BNP70 BDT69:BDT70 ATX69:ATX70 AKB69:AKB70 AAF69:AAF70 QJ69:QJ70 GN69:GN70 WJD69:WJD70 WSZ69:WSZ70 VZH8:VZH64 WSZ8:WSZ64 WJD8:WJD64 GN8:GN64 QJ8:QJ64 AAF8:AAF64 AKB8:AKB64 ATX8:ATX64 BDT8:BDT64 BNP8:BNP64 BXL8:BXL64 CHH8:CHH64 CRD8:CRD64 DAZ8:DAZ64 DKV8:DKV64 DUR8:DUR64 EEN8:EEN64 EOJ8:EOJ64 EYF8:EYF64 FIB8:FIB64 FRX8:FRX64 GBT8:GBT64 GLP8:GLP64 GVL8:GVL64 HFH8:HFH64 HPD8:HPD64 HYZ8:HYZ64 IIV8:IIV64 ISR8:ISR64 JCN8:JCN64 JMJ8:JMJ64 JWF8:JWF64 KGB8:KGB64 KPX8:KPX64 KZT8:KZT64 LJP8:LJP64 LTL8:LTL64 MDH8:MDH64 MND8:MND64 MWZ8:MWZ64 NGV8:NGV64 NQR8:NQR64 OAN8:OAN64 OKJ8:OKJ64 OUF8:OUF64 PEB8:PEB64 PNX8:PNX64 PXT8:PXT64 QHP8:QHP64 QRL8:QRL64 RBH8:RBH64 RLD8:RLD64 RUZ8:RUZ64 SEV8:SEV64 SOR8:SOR64 SYN8:SYN64 TIJ8:TIJ64 TSF8:TSF64 UCB8:UCB64 ULX8:ULX64 UVT8:UVT64 VFP8:VFP64 VPL8:VPL64">
      <formula1>"常勤,非常勤"</formula1>
    </dataValidation>
    <dataValidation type="list" allowBlank="1" showInputMessage="1" showErrorMessage="1" sqref="WTQ983060:WTQ983079 HE65556:HE65575 RA65556:RA65575 AAW65556:AAW65575 AKS65556:AKS65575 AUO65556:AUO65575 BEK65556:BEK65575 BOG65556:BOG65575 BYC65556:BYC65575 CHY65556:CHY65575 CRU65556:CRU65575 DBQ65556:DBQ65575 DLM65556:DLM65575 DVI65556:DVI65575 EFE65556:EFE65575 EPA65556:EPA65575 EYW65556:EYW65575 FIS65556:FIS65575 FSO65556:FSO65575 GCK65556:GCK65575 GMG65556:GMG65575 GWC65556:GWC65575 HFY65556:HFY65575 HPU65556:HPU65575 HZQ65556:HZQ65575 IJM65556:IJM65575 ITI65556:ITI65575 JDE65556:JDE65575 JNA65556:JNA65575 JWW65556:JWW65575 KGS65556:KGS65575 KQO65556:KQO65575 LAK65556:LAK65575 LKG65556:LKG65575 LUC65556:LUC65575 MDY65556:MDY65575 MNU65556:MNU65575 MXQ65556:MXQ65575 NHM65556:NHM65575 NRI65556:NRI65575 OBE65556:OBE65575 OLA65556:OLA65575 OUW65556:OUW65575 PES65556:PES65575 POO65556:POO65575 PYK65556:PYK65575 QIG65556:QIG65575 QSC65556:QSC65575 RBY65556:RBY65575 RLU65556:RLU65575 RVQ65556:RVQ65575 SFM65556:SFM65575 SPI65556:SPI65575 SZE65556:SZE65575 TJA65556:TJA65575 TSW65556:TSW65575 UCS65556:UCS65575 UMO65556:UMO65575 UWK65556:UWK65575 VGG65556:VGG65575 VQC65556:VQC65575 VZY65556:VZY65575 WJU65556:WJU65575 WTQ65556:WTQ65575 HE131092:HE131111 RA131092:RA131111 AAW131092:AAW131111 AKS131092:AKS131111 AUO131092:AUO131111 BEK131092:BEK131111 BOG131092:BOG131111 BYC131092:BYC131111 CHY131092:CHY131111 CRU131092:CRU131111 DBQ131092:DBQ131111 DLM131092:DLM131111 DVI131092:DVI131111 EFE131092:EFE131111 EPA131092:EPA131111 EYW131092:EYW131111 FIS131092:FIS131111 FSO131092:FSO131111 GCK131092:GCK131111 GMG131092:GMG131111 GWC131092:GWC131111 HFY131092:HFY131111 HPU131092:HPU131111 HZQ131092:HZQ131111 IJM131092:IJM131111 ITI131092:ITI131111 JDE131092:JDE131111 JNA131092:JNA131111 JWW131092:JWW131111 KGS131092:KGS131111 KQO131092:KQO131111 LAK131092:LAK131111 LKG131092:LKG131111 LUC131092:LUC131111 MDY131092:MDY131111 MNU131092:MNU131111 MXQ131092:MXQ131111 NHM131092:NHM131111 NRI131092:NRI131111 OBE131092:OBE131111 OLA131092:OLA131111 OUW131092:OUW131111 PES131092:PES131111 POO131092:POO131111 PYK131092:PYK131111 QIG131092:QIG131111 QSC131092:QSC131111 RBY131092:RBY131111 RLU131092:RLU131111 RVQ131092:RVQ131111 SFM131092:SFM131111 SPI131092:SPI131111 SZE131092:SZE131111 TJA131092:TJA131111 TSW131092:TSW131111 UCS131092:UCS131111 UMO131092:UMO131111 UWK131092:UWK131111 VGG131092:VGG131111 VQC131092:VQC131111 VZY131092:VZY131111 WJU131092:WJU131111 WTQ131092:WTQ131111 HE196628:HE196647 RA196628:RA196647 AAW196628:AAW196647 AKS196628:AKS196647 AUO196628:AUO196647 BEK196628:BEK196647 BOG196628:BOG196647 BYC196628:BYC196647 CHY196628:CHY196647 CRU196628:CRU196647 DBQ196628:DBQ196647 DLM196628:DLM196647 DVI196628:DVI196647 EFE196628:EFE196647 EPA196628:EPA196647 EYW196628:EYW196647 FIS196628:FIS196647 FSO196628:FSO196647 GCK196628:GCK196647 GMG196628:GMG196647 GWC196628:GWC196647 HFY196628:HFY196647 HPU196628:HPU196647 HZQ196628:HZQ196647 IJM196628:IJM196647 ITI196628:ITI196647 JDE196628:JDE196647 JNA196628:JNA196647 JWW196628:JWW196647 KGS196628:KGS196647 KQO196628:KQO196647 LAK196628:LAK196647 LKG196628:LKG196647 LUC196628:LUC196647 MDY196628:MDY196647 MNU196628:MNU196647 MXQ196628:MXQ196647 NHM196628:NHM196647 NRI196628:NRI196647 OBE196628:OBE196647 OLA196628:OLA196647 OUW196628:OUW196647 PES196628:PES196647 POO196628:POO196647 PYK196628:PYK196647 QIG196628:QIG196647 QSC196628:QSC196647 RBY196628:RBY196647 RLU196628:RLU196647 RVQ196628:RVQ196647 SFM196628:SFM196647 SPI196628:SPI196647 SZE196628:SZE196647 TJA196628:TJA196647 TSW196628:TSW196647 UCS196628:UCS196647 UMO196628:UMO196647 UWK196628:UWK196647 VGG196628:VGG196647 VQC196628:VQC196647 VZY196628:VZY196647 WJU196628:WJU196647 WTQ196628:WTQ196647 HE262164:HE262183 RA262164:RA262183 AAW262164:AAW262183 AKS262164:AKS262183 AUO262164:AUO262183 BEK262164:BEK262183 BOG262164:BOG262183 BYC262164:BYC262183 CHY262164:CHY262183 CRU262164:CRU262183 DBQ262164:DBQ262183 DLM262164:DLM262183 DVI262164:DVI262183 EFE262164:EFE262183 EPA262164:EPA262183 EYW262164:EYW262183 FIS262164:FIS262183 FSO262164:FSO262183 GCK262164:GCK262183 GMG262164:GMG262183 GWC262164:GWC262183 HFY262164:HFY262183 HPU262164:HPU262183 HZQ262164:HZQ262183 IJM262164:IJM262183 ITI262164:ITI262183 JDE262164:JDE262183 JNA262164:JNA262183 JWW262164:JWW262183 KGS262164:KGS262183 KQO262164:KQO262183 LAK262164:LAK262183 LKG262164:LKG262183 LUC262164:LUC262183 MDY262164:MDY262183 MNU262164:MNU262183 MXQ262164:MXQ262183 NHM262164:NHM262183 NRI262164:NRI262183 OBE262164:OBE262183 OLA262164:OLA262183 OUW262164:OUW262183 PES262164:PES262183 POO262164:POO262183 PYK262164:PYK262183 QIG262164:QIG262183 QSC262164:QSC262183 RBY262164:RBY262183 RLU262164:RLU262183 RVQ262164:RVQ262183 SFM262164:SFM262183 SPI262164:SPI262183 SZE262164:SZE262183 TJA262164:TJA262183 TSW262164:TSW262183 UCS262164:UCS262183 UMO262164:UMO262183 UWK262164:UWK262183 VGG262164:VGG262183 VQC262164:VQC262183 VZY262164:VZY262183 WJU262164:WJU262183 WTQ262164:WTQ262183 HE327700:HE327719 RA327700:RA327719 AAW327700:AAW327719 AKS327700:AKS327719 AUO327700:AUO327719 BEK327700:BEK327719 BOG327700:BOG327719 BYC327700:BYC327719 CHY327700:CHY327719 CRU327700:CRU327719 DBQ327700:DBQ327719 DLM327700:DLM327719 DVI327700:DVI327719 EFE327700:EFE327719 EPA327700:EPA327719 EYW327700:EYW327719 FIS327700:FIS327719 FSO327700:FSO327719 GCK327700:GCK327719 GMG327700:GMG327719 GWC327700:GWC327719 HFY327700:HFY327719 HPU327700:HPU327719 HZQ327700:HZQ327719 IJM327700:IJM327719 ITI327700:ITI327719 JDE327700:JDE327719 JNA327700:JNA327719 JWW327700:JWW327719 KGS327700:KGS327719 KQO327700:KQO327719 LAK327700:LAK327719 LKG327700:LKG327719 LUC327700:LUC327719 MDY327700:MDY327719 MNU327700:MNU327719 MXQ327700:MXQ327719 NHM327700:NHM327719 NRI327700:NRI327719 OBE327700:OBE327719 OLA327700:OLA327719 OUW327700:OUW327719 PES327700:PES327719 POO327700:POO327719 PYK327700:PYK327719 QIG327700:QIG327719 QSC327700:QSC327719 RBY327700:RBY327719 RLU327700:RLU327719 RVQ327700:RVQ327719 SFM327700:SFM327719 SPI327700:SPI327719 SZE327700:SZE327719 TJA327700:TJA327719 TSW327700:TSW327719 UCS327700:UCS327719 UMO327700:UMO327719 UWK327700:UWK327719 VGG327700:VGG327719 VQC327700:VQC327719 VZY327700:VZY327719 WJU327700:WJU327719 WTQ327700:WTQ327719 HE393236:HE393255 RA393236:RA393255 AAW393236:AAW393255 AKS393236:AKS393255 AUO393236:AUO393255 BEK393236:BEK393255 BOG393236:BOG393255 BYC393236:BYC393255 CHY393236:CHY393255 CRU393236:CRU393255 DBQ393236:DBQ393255 DLM393236:DLM393255 DVI393236:DVI393255 EFE393236:EFE393255 EPA393236:EPA393255 EYW393236:EYW393255 FIS393236:FIS393255 FSO393236:FSO393255 GCK393236:GCK393255 GMG393236:GMG393255 GWC393236:GWC393255 HFY393236:HFY393255 HPU393236:HPU393255 HZQ393236:HZQ393255 IJM393236:IJM393255 ITI393236:ITI393255 JDE393236:JDE393255 JNA393236:JNA393255 JWW393236:JWW393255 KGS393236:KGS393255 KQO393236:KQO393255 LAK393236:LAK393255 LKG393236:LKG393255 LUC393236:LUC393255 MDY393236:MDY393255 MNU393236:MNU393255 MXQ393236:MXQ393255 NHM393236:NHM393255 NRI393236:NRI393255 OBE393236:OBE393255 OLA393236:OLA393255 OUW393236:OUW393255 PES393236:PES393255 POO393236:POO393255 PYK393236:PYK393255 QIG393236:QIG393255 QSC393236:QSC393255 RBY393236:RBY393255 RLU393236:RLU393255 RVQ393236:RVQ393255 SFM393236:SFM393255 SPI393236:SPI393255 SZE393236:SZE393255 TJA393236:TJA393255 TSW393236:TSW393255 UCS393236:UCS393255 UMO393236:UMO393255 UWK393236:UWK393255 VGG393236:VGG393255 VQC393236:VQC393255 VZY393236:VZY393255 WJU393236:WJU393255 WTQ393236:WTQ393255 HE458772:HE458791 RA458772:RA458791 AAW458772:AAW458791 AKS458772:AKS458791 AUO458772:AUO458791 BEK458772:BEK458791 BOG458772:BOG458791 BYC458772:BYC458791 CHY458772:CHY458791 CRU458772:CRU458791 DBQ458772:DBQ458791 DLM458772:DLM458791 DVI458772:DVI458791 EFE458772:EFE458791 EPA458772:EPA458791 EYW458772:EYW458791 FIS458772:FIS458791 FSO458772:FSO458791 GCK458772:GCK458791 GMG458772:GMG458791 GWC458772:GWC458791 HFY458772:HFY458791 HPU458772:HPU458791 HZQ458772:HZQ458791 IJM458772:IJM458791 ITI458772:ITI458791 JDE458772:JDE458791 JNA458772:JNA458791 JWW458772:JWW458791 KGS458772:KGS458791 KQO458772:KQO458791 LAK458772:LAK458791 LKG458772:LKG458791 LUC458772:LUC458791 MDY458772:MDY458791 MNU458772:MNU458791 MXQ458772:MXQ458791 NHM458772:NHM458791 NRI458772:NRI458791 OBE458772:OBE458791 OLA458772:OLA458791 OUW458772:OUW458791 PES458772:PES458791 POO458772:POO458791 PYK458772:PYK458791 QIG458772:QIG458791 QSC458772:QSC458791 RBY458772:RBY458791 RLU458772:RLU458791 RVQ458772:RVQ458791 SFM458772:SFM458791 SPI458772:SPI458791 SZE458772:SZE458791 TJA458772:TJA458791 TSW458772:TSW458791 UCS458772:UCS458791 UMO458772:UMO458791 UWK458772:UWK458791 VGG458772:VGG458791 VQC458772:VQC458791 VZY458772:VZY458791 WJU458772:WJU458791 WTQ458772:WTQ458791 HE524308:HE524327 RA524308:RA524327 AAW524308:AAW524327 AKS524308:AKS524327 AUO524308:AUO524327 BEK524308:BEK524327 BOG524308:BOG524327 BYC524308:BYC524327 CHY524308:CHY524327 CRU524308:CRU524327 DBQ524308:DBQ524327 DLM524308:DLM524327 DVI524308:DVI524327 EFE524308:EFE524327 EPA524308:EPA524327 EYW524308:EYW524327 FIS524308:FIS524327 FSO524308:FSO524327 GCK524308:GCK524327 GMG524308:GMG524327 GWC524308:GWC524327 HFY524308:HFY524327 HPU524308:HPU524327 HZQ524308:HZQ524327 IJM524308:IJM524327 ITI524308:ITI524327 JDE524308:JDE524327 JNA524308:JNA524327 JWW524308:JWW524327 KGS524308:KGS524327 KQO524308:KQO524327 LAK524308:LAK524327 LKG524308:LKG524327 LUC524308:LUC524327 MDY524308:MDY524327 MNU524308:MNU524327 MXQ524308:MXQ524327 NHM524308:NHM524327 NRI524308:NRI524327 OBE524308:OBE524327 OLA524308:OLA524327 OUW524308:OUW524327 PES524308:PES524327 POO524308:POO524327 PYK524308:PYK524327 QIG524308:QIG524327 QSC524308:QSC524327 RBY524308:RBY524327 RLU524308:RLU524327 RVQ524308:RVQ524327 SFM524308:SFM524327 SPI524308:SPI524327 SZE524308:SZE524327 TJA524308:TJA524327 TSW524308:TSW524327 UCS524308:UCS524327 UMO524308:UMO524327 UWK524308:UWK524327 VGG524308:VGG524327 VQC524308:VQC524327 VZY524308:VZY524327 WJU524308:WJU524327 WTQ524308:WTQ524327 HE589844:HE589863 RA589844:RA589863 AAW589844:AAW589863 AKS589844:AKS589863 AUO589844:AUO589863 BEK589844:BEK589863 BOG589844:BOG589863 BYC589844:BYC589863 CHY589844:CHY589863 CRU589844:CRU589863 DBQ589844:DBQ589863 DLM589844:DLM589863 DVI589844:DVI589863 EFE589844:EFE589863 EPA589844:EPA589863 EYW589844:EYW589863 FIS589844:FIS589863 FSO589844:FSO589863 GCK589844:GCK589863 GMG589844:GMG589863 GWC589844:GWC589863 HFY589844:HFY589863 HPU589844:HPU589863 HZQ589844:HZQ589863 IJM589844:IJM589863 ITI589844:ITI589863 JDE589844:JDE589863 JNA589844:JNA589863 JWW589844:JWW589863 KGS589844:KGS589863 KQO589844:KQO589863 LAK589844:LAK589863 LKG589844:LKG589863 LUC589844:LUC589863 MDY589844:MDY589863 MNU589844:MNU589863 MXQ589844:MXQ589863 NHM589844:NHM589863 NRI589844:NRI589863 OBE589844:OBE589863 OLA589844:OLA589863 OUW589844:OUW589863 PES589844:PES589863 POO589844:POO589863 PYK589844:PYK589863 QIG589844:QIG589863 QSC589844:QSC589863 RBY589844:RBY589863 RLU589844:RLU589863 RVQ589844:RVQ589863 SFM589844:SFM589863 SPI589844:SPI589863 SZE589844:SZE589863 TJA589844:TJA589863 TSW589844:TSW589863 UCS589844:UCS589863 UMO589844:UMO589863 UWK589844:UWK589863 VGG589844:VGG589863 VQC589844:VQC589863 VZY589844:VZY589863 WJU589844:WJU589863 WTQ589844:WTQ589863 HE655380:HE655399 RA655380:RA655399 AAW655380:AAW655399 AKS655380:AKS655399 AUO655380:AUO655399 BEK655380:BEK655399 BOG655380:BOG655399 BYC655380:BYC655399 CHY655380:CHY655399 CRU655380:CRU655399 DBQ655380:DBQ655399 DLM655380:DLM655399 DVI655380:DVI655399 EFE655380:EFE655399 EPA655380:EPA655399 EYW655380:EYW655399 FIS655380:FIS655399 FSO655380:FSO655399 GCK655380:GCK655399 GMG655380:GMG655399 GWC655380:GWC655399 HFY655380:HFY655399 HPU655380:HPU655399 HZQ655380:HZQ655399 IJM655380:IJM655399 ITI655380:ITI655399 JDE655380:JDE655399 JNA655380:JNA655399 JWW655380:JWW655399 KGS655380:KGS655399 KQO655380:KQO655399 LAK655380:LAK655399 LKG655380:LKG655399 LUC655380:LUC655399 MDY655380:MDY655399 MNU655380:MNU655399 MXQ655380:MXQ655399 NHM655380:NHM655399 NRI655380:NRI655399 OBE655380:OBE655399 OLA655380:OLA655399 OUW655380:OUW655399 PES655380:PES655399 POO655380:POO655399 PYK655380:PYK655399 QIG655380:QIG655399 QSC655380:QSC655399 RBY655380:RBY655399 RLU655380:RLU655399 RVQ655380:RVQ655399 SFM655380:SFM655399 SPI655380:SPI655399 SZE655380:SZE655399 TJA655380:TJA655399 TSW655380:TSW655399 UCS655380:UCS655399 UMO655380:UMO655399 UWK655380:UWK655399 VGG655380:VGG655399 VQC655380:VQC655399 VZY655380:VZY655399 WJU655380:WJU655399 WTQ655380:WTQ655399 HE720916:HE720935 RA720916:RA720935 AAW720916:AAW720935 AKS720916:AKS720935 AUO720916:AUO720935 BEK720916:BEK720935 BOG720916:BOG720935 BYC720916:BYC720935 CHY720916:CHY720935 CRU720916:CRU720935 DBQ720916:DBQ720935 DLM720916:DLM720935 DVI720916:DVI720935 EFE720916:EFE720935 EPA720916:EPA720935 EYW720916:EYW720935 FIS720916:FIS720935 FSO720916:FSO720935 GCK720916:GCK720935 GMG720916:GMG720935 GWC720916:GWC720935 HFY720916:HFY720935 HPU720916:HPU720935 HZQ720916:HZQ720935 IJM720916:IJM720935 ITI720916:ITI720935 JDE720916:JDE720935 JNA720916:JNA720935 JWW720916:JWW720935 KGS720916:KGS720935 KQO720916:KQO720935 LAK720916:LAK720935 LKG720916:LKG720935 LUC720916:LUC720935 MDY720916:MDY720935 MNU720916:MNU720935 MXQ720916:MXQ720935 NHM720916:NHM720935 NRI720916:NRI720935 OBE720916:OBE720935 OLA720916:OLA720935 OUW720916:OUW720935 PES720916:PES720935 POO720916:POO720935 PYK720916:PYK720935 QIG720916:QIG720935 QSC720916:QSC720935 RBY720916:RBY720935 RLU720916:RLU720935 RVQ720916:RVQ720935 SFM720916:SFM720935 SPI720916:SPI720935 SZE720916:SZE720935 TJA720916:TJA720935 TSW720916:TSW720935 UCS720916:UCS720935 UMO720916:UMO720935 UWK720916:UWK720935 VGG720916:VGG720935 VQC720916:VQC720935 VZY720916:VZY720935 WJU720916:WJU720935 WTQ720916:WTQ720935 HE786452:HE786471 RA786452:RA786471 AAW786452:AAW786471 AKS786452:AKS786471 AUO786452:AUO786471 BEK786452:BEK786471 BOG786452:BOG786471 BYC786452:BYC786471 CHY786452:CHY786471 CRU786452:CRU786471 DBQ786452:DBQ786471 DLM786452:DLM786471 DVI786452:DVI786471 EFE786452:EFE786471 EPA786452:EPA786471 EYW786452:EYW786471 FIS786452:FIS786471 FSO786452:FSO786471 GCK786452:GCK786471 GMG786452:GMG786471 GWC786452:GWC786471 HFY786452:HFY786471 HPU786452:HPU786471 HZQ786452:HZQ786471 IJM786452:IJM786471 ITI786452:ITI786471 JDE786452:JDE786471 JNA786452:JNA786471 JWW786452:JWW786471 KGS786452:KGS786471 KQO786452:KQO786471 LAK786452:LAK786471 LKG786452:LKG786471 LUC786452:LUC786471 MDY786452:MDY786471 MNU786452:MNU786471 MXQ786452:MXQ786471 NHM786452:NHM786471 NRI786452:NRI786471 OBE786452:OBE786471 OLA786452:OLA786471 OUW786452:OUW786471 PES786452:PES786471 POO786452:POO786471 PYK786452:PYK786471 QIG786452:QIG786471 QSC786452:QSC786471 RBY786452:RBY786471 RLU786452:RLU786471 RVQ786452:RVQ786471 SFM786452:SFM786471 SPI786452:SPI786471 SZE786452:SZE786471 TJA786452:TJA786471 TSW786452:TSW786471 UCS786452:UCS786471 UMO786452:UMO786471 UWK786452:UWK786471 VGG786452:VGG786471 VQC786452:VQC786471 VZY786452:VZY786471 WJU786452:WJU786471 WTQ786452:WTQ786471 HE851988:HE852007 RA851988:RA852007 AAW851988:AAW852007 AKS851988:AKS852007 AUO851988:AUO852007 BEK851988:BEK852007 BOG851988:BOG852007 BYC851988:BYC852007 CHY851988:CHY852007 CRU851988:CRU852007 DBQ851988:DBQ852007 DLM851988:DLM852007 DVI851988:DVI852007 EFE851988:EFE852007 EPA851988:EPA852007 EYW851988:EYW852007 FIS851988:FIS852007 FSO851988:FSO852007 GCK851988:GCK852007 GMG851988:GMG852007 GWC851988:GWC852007 HFY851988:HFY852007 HPU851988:HPU852007 HZQ851988:HZQ852007 IJM851988:IJM852007 ITI851988:ITI852007 JDE851988:JDE852007 JNA851988:JNA852007 JWW851988:JWW852007 KGS851988:KGS852007 KQO851988:KQO852007 LAK851988:LAK852007 LKG851988:LKG852007 LUC851988:LUC852007 MDY851988:MDY852007 MNU851988:MNU852007 MXQ851988:MXQ852007 NHM851988:NHM852007 NRI851988:NRI852007 OBE851988:OBE852007 OLA851988:OLA852007 OUW851988:OUW852007 PES851988:PES852007 POO851988:POO852007 PYK851988:PYK852007 QIG851988:QIG852007 QSC851988:QSC852007 RBY851988:RBY852007 RLU851988:RLU852007 RVQ851988:RVQ852007 SFM851988:SFM852007 SPI851988:SPI852007 SZE851988:SZE852007 TJA851988:TJA852007 TSW851988:TSW852007 UCS851988:UCS852007 UMO851988:UMO852007 UWK851988:UWK852007 VGG851988:VGG852007 VQC851988:VQC852007 VZY851988:VZY852007 WJU851988:WJU852007 WTQ851988:WTQ852007 HE917524:HE917543 RA917524:RA917543 AAW917524:AAW917543 AKS917524:AKS917543 AUO917524:AUO917543 BEK917524:BEK917543 BOG917524:BOG917543 BYC917524:BYC917543 CHY917524:CHY917543 CRU917524:CRU917543 DBQ917524:DBQ917543 DLM917524:DLM917543 DVI917524:DVI917543 EFE917524:EFE917543 EPA917524:EPA917543 EYW917524:EYW917543 FIS917524:FIS917543 FSO917524:FSO917543 GCK917524:GCK917543 GMG917524:GMG917543 GWC917524:GWC917543 HFY917524:HFY917543 HPU917524:HPU917543 HZQ917524:HZQ917543 IJM917524:IJM917543 ITI917524:ITI917543 JDE917524:JDE917543 JNA917524:JNA917543 JWW917524:JWW917543 KGS917524:KGS917543 KQO917524:KQO917543 LAK917524:LAK917543 LKG917524:LKG917543 LUC917524:LUC917543 MDY917524:MDY917543 MNU917524:MNU917543 MXQ917524:MXQ917543 NHM917524:NHM917543 NRI917524:NRI917543 OBE917524:OBE917543 OLA917524:OLA917543 OUW917524:OUW917543 PES917524:PES917543 POO917524:POO917543 PYK917524:PYK917543 QIG917524:QIG917543 QSC917524:QSC917543 RBY917524:RBY917543 RLU917524:RLU917543 RVQ917524:RVQ917543 SFM917524:SFM917543 SPI917524:SPI917543 SZE917524:SZE917543 TJA917524:TJA917543 TSW917524:TSW917543 UCS917524:UCS917543 UMO917524:UMO917543 UWK917524:UWK917543 VGG917524:VGG917543 VQC917524:VQC917543 VZY917524:VZY917543 WJU917524:WJU917543 WTQ917524:WTQ917543 HE983060:HE983079 RA983060:RA983079 AAW983060:AAW983079 AKS983060:AKS983079 AUO983060:AUO983079 BEK983060:BEK983079 BOG983060:BOG983079 BYC983060:BYC983079 CHY983060:CHY983079 CRU983060:CRU983079 DBQ983060:DBQ983079 DLM983060:DLM983079 DVI983060:DVI983079 EFE983060:EFE983079 EPA983060:EPA983079 EYW983060:EYW983079 FIS983060:FIS983079 FSO983060:FSO983079 GCK983060:GCK983079 GMG983060:GMG983079 GWC983060:GWC983079 HFY983060:HFY983079 HPU983060:HPU983079 HZQ983060:HZQ983079 IJM983060:IJM983079 ITI983060:ITI983079 JDE983060:JDE983079 JNA983060:JNA983079 JWW983060:JWW983079 KGS983060:KGS983079 KQO983060:KQO983079 LAK983060:LAK983079 LKG983060:LKG983079 LUC983060:LUC983079 MDY983060:MDY983079 MNU983060:MNU983079 MXQ983060:MXQ983079 NHM983060:NHM983079 NRI983060:NRI983079 OBE983060:OBE983079 OLA983060:OLA983079 OUW983060:OUW983079 PES983060:PES983079 POO983060:POO983079 PYK983060:PYK983079 QIG983060:QIG983079 QSC983060:QSC983079 RBY983060:RBY983079 RLU983060:RLU983079 RVQ983060:RVQ983079 SFM983060:SFM983079 SPI983060:SPI983079 SZE983060:SZE983079 TJA983060:TJA983079 TSW983060:TSW983079 UCS983060:UCS983079 UMO983060:UMO983079 UWK983060:UWK983079 VGG983060:VGG983079 VQC983060:VQC983079 VZY983060:VZY983079 WJU983060:WJU983079 WTA69:WTA70 WJE69:WJE70 VZI69:VZI70 VPM69:VPM70 VFQ69:VFQ70 UVU69:UVU70 ULY69:ULY70 UCC69:UCC70 TSG69:TSG70 TIK69:TIK70 SYO69:SYO70 SOS69:SOS70 SEW69:SEW70 RVA69:RVA70 RLE69:RLE70 RBI69:RBI70 QRM69:QRM70 QHQ69:QHQ70 PXU69:PXU70 PNY69:PNY70 PEC69:PEC70 OUG69:OUG70 OKK69:OKK70 OAO69:OAO70 NQS69:NQS70 NGW69:NGW70 MXA69:MXA70 MNE69:MNE70 MDI69:MDI70 LTM69:LTM70 LJQ69:LJQ70 KZU69:KZU70 KPY69:KPY70 KGC69:KGC70 JWG69:JWG70 JMK69:JMK70 JCO69:JCO70 ISS69:ISS70 IIW69:IIW70 HZA69:HZA70 HPE69:HPE70 HFI69:HFI70 GVM69:GVM70 GLQ69:GLQ70 GBU69:GBU70 FRY69:FRY70 FIC69:FIC70 EYG69:EYG70 EOK69:EOK70 EEO69:EEO70 DUS69:DUS70 DKW69:DKW70 DBA69:DBA70 CRE69:CRE70 CHI69:CHI70 BXM69:BXM70 BNQ69:BNQ70 BDU69:BDU70 ATY69:ATY70 AKC69:AKC70 AAG69:AAG70 QK69:QK70 GO69:GO70 GO8:GO64 QK8:QK64 AAG8:AAG64 AKC8:AKC64 ATY8:ATY64 BDU8:BDU64 BNQ8:BNQ64 BXM8:BXM64 CHI8:CHI64 CRE8:CRE64 DBA8:DBA64 DKW8:DKW64 DUS8:DUS64 EEO8:EEO64 EOK8:EOK64 EYG8:EYG64 FIC8:FIC64 FRY8:FRY64 GBU8:GBU64 GLQ8:GLQ64 GVM8:GVM64 HFI8:HFI64 HPE8:HPE64 HZA8:HZA64 IIW8:IIW64 ISS8:ISS64 JCO8:JCO64 JMK8:JMK64 JWG8:JWG64 KGC8:KGC64 KPY8:KPY64 KZU8:KZU64 LJQ8:LJQ64 LTM8:LTM64 MDI8:MDI64 MNE8:MNE64 MXA8:MXA64 NGW8:NGW64 NQS8:NQS64 OAO8:OAO64 OKK8:OKK64 OUG8:OUG64 PEC8:PEC64 PNY8:PNY64 PXU8:PXU64 QHQ8:QHQ64 QRM8:QRM64 RBI8:RBI64 RLE8:RLE64 RVA8:RVA64 SEW8:SEW64 SOS8:SOS64 SYO8:SYO64 TIK8:TIK64 TSG8:TSG64 UCC8:UCC64 ULY8:ULY64 UVU8:UVU64 VFQ8:VFQ64 VPM8:VPM64 VZI8:VZI64 WJE8:WJE64 WTA8:WTA64">
      <formula1>"教育・保育従事者,教育・保育従事者以外"</formula1>
    </dataValidation>
    <dataValidation type="custom" allowBlank="1" showInputMessage="1" showErrorMessage="1" sqref="WTU983060:WUV983079 VQG983060:VRH983079 WAC983060:WBD983079 HI65556:IJ65575 RE65556:SF65575 ABA65556:ACB65575 AKW65556:ALX65575 AUS65556:AVT65575 BEO65556:BFP65575 BOK65556:BPL65575 BYG65556:BZH65575 CIC65556:CJD65575 CRY65556:CSZ65575 DBU65556:DCV65575 DLQ65556:DMR65575 DVM65556:DWN65575 EFI65556:EGJ65575 EPE65556:EQF65575 EZA65556:FAB65575 FIW65556:FJX65575 FSS65556:FTT65575 GCO65556:GDP65575 GMK65556:GNL65575 GWG65556:GXH65575 HGC65556:HHD65575 HPY65556:HQZ65575 HZU65556:IAV65575 IJQ65556:IKR65575 ITM65556:IUN65575 JDI65556:JEJ65575 JNE65556:JOF65575 JXA65556:JYB65575 KGW65556:KHX65575 KQS65556:KRT65575 LAO65556:LBP65575 LKK65556:LLL65575 LUG65556:LVH65575 MEC65556:MFD65575 MNY65556:MOZ65575 MXU65556:MYV65575 NHQ65556:NIR65575 NRM65556:NSN65575 OBI65556:OCJ65575 OLE65556:OMF65575 OVA65556:OWB65575 PEW65556:PFX65575 POS65556:PPT65575 PYO65556:PZP65575 QIK65556:QJL65575 QSG65556:QTH65575 RCC65556:RDD65575 RLY65556:RMZ65575 RVU65556:RWV65575 SFQ65556:SGR65575 SPM65556:SQN65575 SZI65556:TAJ65575 TJE65556:TKF65575 TTA65556:TUB65575 UCW65556:UDX65575 UMS65556:UNT65575 UWO65556:UXP65575 VGK65556:VHL65575 VQG65556:VRH65575 WAC65556:WBD65575 WJY65556:WKZ65575 WTU65556:WUV65575 HI131092:IJ131111 RE131092:SF131111 ABA131092:ACB131111 AKW131092:ALX131111 AUS131092:AVT131111 BEO131092:BFP131111 BOK131092:BPL131111 BYG131092:BZH131111 CIC131092:CJD131111 CRY131092:CSZ131111 DBU131092:DCV131111 DLQ131092:DMR131111 DVM131092:DWN131111 EFI131092:EGJ131111 EPE131092:EQF131111 EZA131092:FAB131111 FIW131092:FJX131111 FSS131092:FTT131111 GCO131092:GDP131111 GMK131092:GNL131111 GWG131092:GXH131111 HGC131092:HHD131111 HPY131092:HQZ131111 HZU131092:IAV131111 IJQ131092:IKR131111 ITM131092:IUN131111 JDI131092:JEJ131111 JNE131092:JOF131111 JXA131092:JYB131111 KGW131092:KHX131111 KQS131092:KRT131111 LAO131092:LBP131111 LKK131092:LLL131111 LUG131092:LVH131111 MEC131092:MFD131111 MNY131092:MOZ131111 MXU131092:MYV131111 NHQ131092:NIR131111 NRM131092:NSN131111 OBI131092:OCJ131111 OLE131092:OMF131111 OVA131092:OWB131111 PEW131092:PFX131111 POS131092:PPT131111 PYO131092:PZP131111 QIK131092:QJL131111 QSG131092:QTH131111 RCC131092:RDD131111 RLY131092:RMZ131111 RVU131092:RWV131111 SFQ131092:SGR131111 SPM131092:SQN131111 SZI131092:TAJ131111 TJE131092:TKF131111 TTA131092:TUB131111 UCW131092:UDX131111 UMS131092:UNT131111 UWO131092:UXP131111 VGK131092:VHL131111 VQG131092:VRH131111 WAC131092:WBD131111 WJY131092:WKZ131111 WTU131092:WUV131111 HI196628:IJ196647 RE196628:SF196647 ABA196628:ACB196647 AKW196628:ALX196647 AUS196628:AVT196647 BEO196628:BFP196647 BOK196628:BPL196647 BYG196628:BZH196647 CIC196628:CJD196647 CRY196628:CSZ196647 DBU196628:DCV196647 DLQ196628:DMR196647 DVM196628:DWN196647 EFI196628:EGJ196647 EPE196628:EQF196647 EZA196628:FAB196647 FIW196628:FJX196647 FSS196628:FTT196647 GCO196628:GDP196647 GMK196628:GNL196647 GWG196628:GXH196647 HGC196628:HHD196647 HPY196628:HQZ196647 HZU196628:IAV196647 IJQ196628:IKR196647 ITM196628:IUN196647 JDI196628:JEJ196647 JNE196628:JOF196647 JXA196628:JYB196647 KGW196628:KHX196647 KQS196628:KRT196647 LAO196628:LBP196647 LKK196628:LLL196647 LUG196628:LVH196647 MEC196628:MFD196647 MNY196628:MOZ196647 MXU196628:MYV196647 NHQ196628:NIR196647 NRM196628:NSN196647 OBI196628:OCJ196647 OLE196628:OMF196647 OVA196628:OWB196647 PEW196628:PFX196647 POS196628:PPT196647 PYO196628:PZP196647 QIK196628:QJL196647 QSG196628:QTH196647 RCC196628:RDD196647 RLY196628:RMZ196647 RVU196628:RWV196647 SFQ196628:SGR196647 SPM196628:SQN196647 SZI196628:TAJ196647 TJE196628:TKF196647 TTA196628:TUB196647 UCW196628:UDX196647 UMS196628:UNT196647 UWO196628:UXP196647 VGK196628:VHL196647 VQG196628:VRH196647 WAC196628:WBD196647 WJY196628:WKZ196647 WTU196628:WUV196647 HI262164:IJ262183 RE262164:SF262183 ABA262164:ACB262183 AKW262164:ALX262183 AUS262164:AVT262183 BEO262164:BFP262183 BOK262164:BPL262183 BYG262164:BZH262183 CIC262164:CJD262183 CRY262164:CSZ262183 DBU262164:DCV262183 DLQ262164:DMR262183 DVM262164:DWN262183 EFI262164:EGJ262183 EPE262164:EQF262183 EZA262164:FAB262183 FIW262164:FJX262183 FSS262164:FTT262183 GCO262164:GDP262183 GMK262164:GNL262183 GWG262164:GXH262183 HGC262164:HHD262183 HPY262164:HQZ262183 HZU262164:IAV262183 IJQ262164:IKR262183 ITM262164:IUN262183 JDI262164:JEJ262183 JNE262164:JOF262183 JXA262164:JYB262183 KGW262164:KHX262183 KQS262164:KRT262183 LAO262164:LBP262183 LKK262164:LLL262183 LUG262164:LVH262183 MEC262164:MFD262183 MNY262164:MOZ262183 MXU262164:MYV262183 NHQ262164:NIR262183 NRM262164:NSN262183 OBI262164:OCJ262183 OLE262164:OMF262183 OVA262164:OWB262183 PEW262164:PFX262183 POS262164:PPT262183 PYO262164:PZP262183 QIK262164:QJL262183 QSG262164:QTH262183 RCC262164:RDD262183 RLY262164:RMZ262183 RVU262164:RWV262183 SFQ262164:SGR262183 SPM262164:SQN262183 SZI262164:TAJ262183 TJE262164:TKF262183 TTA262164:TUB262183 UCW262164:UDX262183 UMS262164:UNT262183 UWO262164:UXP262183 VGK262164:VHL262183 VQG262164:VRH262183 WAC262164:WBD262183 WJY262164:WKZ262183 WTU262164:WUV262183 HI327700:IJ327719 RE327700:SF327719 ABA327700:ACB327719 AKW327700:ALX327719 AUS327700:AVT327719 BEO327700:BFP327719 BOK327700:BPL327719 BYG327700:BZH327719 CIC327700:CJD327719 CRY327700:CSZ327719 DBU327700:DCV327719 DLQ327700:DMR327719 DVM327700:DWN327719 EFI327700:EGJ327719 EPE327700:EQF327719 EZA327700:FAB327719 FIW327700:FJX327719 FSS327700:FTT327719 GCO327700:GDP327719 GMK327700:GNL327719 GWG327700:GXH327719 HGC327700:HHD327719 HPY327700:HQZ327719 HZU327700:IAV327719 IJQ327700:IKR327719 ITM327700:IUN327719 JDI327700:JEJ327719 JNE327700:JOF327719 JXA327700:JYB327719 KGW327700:KHX327719 KQS327700:KRT327719 LAO327700:LBP327719 LKK327700:LLL327719 LUG327700:LVH327719 MEC327700:MFD327719 MNY327700:MOZ327719 MXU327700:MYV327719 NHQ327700:NIR327719 NRM327700:NSN327719 OBI327700:OCJ327719 OLE327700:OMF327719 OVA327700:OWB327719 PEW327700:PFX327719 POS327700:PPT327719 PYO327700:PZP327719 QIK327700:QJL327719 QSG327700:QTH327719 RCC327700:RDD327719 RLY327700:RMZ327719 RVU327700:RWV327719 SFQ327700:SGR327719 SPM327700:SQN327719 SZI327700:TAJ327719 TJE327700:TKF327719 TTA327700:TUB327719 UCW327700:UDX327719 UMS327700:UNT327719 UWO327700:UXP327719 VGK327700:VHL327719 VQG327700:VRH327719 WAC327700:WBD327719 WJY327700:WKZ327719 WTU327700:WUV327719 HI393236:IJ393255 RE393236:SF393255 ABA393236:ACB393255 AKW393236:ALX393255 AUS393236:AVT393255 BEO393236:BFP393255 BOK393236:BPL393255 BYG393236:BZH393255 CIC393236:CJD393255 CRY393236:CSZ393255 DBU393236:DCV393255 DLQ393236:DMR393255 DVM393236:DWN393255 EFI393236:EGJ393255 EPE393236:EQF393255 EZA393236:FAB393255 FIW393236:FJX393255 FSS393236:FTT393255 GCO393236:GDP393255 GMK393236:GNL393255 GWG393236:GXH393255 HGC393236:HHD393255 HPY393236:HQZ393255 HZU393236:IAV393255 IJQ393236:IKR393255 ITM393236:IUN393255 JDI393236:JEJ393255 JNE393236:JOF393255 JXA393236:JYB393255 KGW393236:KHX393255 KQS393236:KRT393255 LAO393236:LBP393255 LKK393236:LLL393255 LUG393236:LVH393255 MEC393236:MFD393255 MNY393236:MOZ393255 MXU393236:MYV393255 NHQ393236:NIR393255 NRM393236:NSN393255 OBI393236:OCJ393255 OLE393236:OMF393255 OVA393236:OWB393255 PEW393236:PFX393255 POS393236:PPT393255 PYO393236:PZP393255 QIK393236:QJL393255 QSG393236:QTH393255 RCC393236:RDD393255 RLY393236:RMZ393255 RVU393236:RWV393255 SFQ393236:SGR393255 SPM393236:SQN393255 SZI393236:TAJ393255 TJE393236:TKF393255 TTA393236:TUB393255 UCW393236:UDX393255 UMS393236:UNT393255 UWO393236:UXP393255 VGK393236:VHL393255 VQG393236:VRH393255 WAC393236:WBD393255 WJY393236:WKZ393255 WTU393236:WUV393255 HI458772:IJ458791 RE458772:SF458791 ABA458772:ACB458791 AKW458772:ALX458791 AUS458772:AVT458791 BEO458772:BFP458791 BOK458772:BPL458791 BYG458772:BZH458791 CIC458772:CJD458791 CRY458772:CSZ458791 DBU458772:DCV458791 DLQ458772:DMR458791 DVM458772:DWN458791 EFI458772:EGJ458791 EPE458772:EQF458791 EZA458772:FAB458791 FIW458772:FJX458791 FSS458772:FTT458791 GCO458772:GDP458791 GMK458772:GNL458791 GWG458772:GXH458791 HGC458772:HHD458791 HPY458772:HQZ458791 HZU458772:IAV458791 IJQ458772:IKR458791 ITM458772:IUN458791 JDI458772:JEJ458791 JNE458772:JOF458791 JXA458772:JYB458791 KGW458772:KHX458791 KQS458772:KRT458791 LAO458772:LBP458791 LKK458772:LLL458791 LUG458772:LVH458791 MEC458772:MFD458791 MNY458772:MOZ458791 MXU458772:MYV458791 NHQ458772:NIR458791 NRM458772:NSN458791 OBI458772:OCJ458791 OLE458772:OMF458791 OVA458772:OWB458791 PEW458772:PFX458791 POS458772:PPT458791 PYO458772:PZP458791 QIK458772:QJL458791 QSG458772:QTH458791 RCC458772:RDD458791 RLY458772:RMZ458791 RVU458772:RWV458791 SFQ458772:SGR458791 SPM458772:SQN458791 SZI458772:TAJ458791 TJE458772:TKF458791 TTA458772:TUB458791 UCW458772:UDX458791 UMS458772:UNT458791 UWO458772:UXP458791 VGK458772:VHL458791 VQG458772:VRH458791 WAC458772:WBD458791 WJY458772:WKZ458791 WTU458772:WUV458791 HI524308:IJ524327 RE524308:SF524327 ABA524308:ACB524327 AKW524308:ALX524327 AUS524308:AVT524327 BEO524308:BFP524327 BOK524308:BPL524327 BYG524308:BZH524327 CIC524308:CJD524327 CRY524308:CSZ524327 DBU524308:DCV524327 DLQ524308:DMR524327 DVM524308:DWN524327 EFI524308:EGJ524327 EPE524308:EQF524327 EZA524308:FAB524327 FIW524308:FJX524327 FSS524308:FTT524327 GCO524308:GDP524327 GMK524308:GNL524327 GWG524308:GXH524327 HGC524308:HHD524327 HPY524308:HQZ524327 HZU524308:IAV524327 IJQ524308:IKR524327 ITM524308:IUN524327 JDI524308:JEJ524327 JNE524308:JOF524327 JXA524308:JYB524327 KGW524308:KHX524327 KQS524308:KRT524327 LAO524308:LBP524327 LKK524308:LLL524327 LUG524308:LVH524327 MEC524308:MFD524327 MNY524308:MOZ524327 MXU524308:MYV524327 NHQ524308:NIR524327 NRM524308:NSN524327 OBI524308:OCJ524327 OLE524308:OMF524327 OVA524308:OWB524327 PEW524308:PFX524327 POS524308:PPT524327 PYO524308:PZP524327 QIK524308:QJL524327 QSG524308:QTH524327 RCC524308:RDD524327 RLY524308:RMZ524327 RVU524308:RWV524327 SFQ524308:SGR524327 SPM524308:SQN524327 SZI524308:TAJ524327 TJE524308:TKF524327 TTA524308:TUB524327 UCW524308:UDX524327 UMS524308:UNT524327 UWO524308:UXP524327 VGK524308:VHL524327 VQG524308:VRH524327 WAC524308:WBD524327 WJY524308:WKZ524327 WTU524308:WUV524327 HI589844:IJ589863 RE589844:SF589863 ABA589844:ACB589863 AKW589844:ALX589863 AUS589844:AVT589863 BEO589844:BFP589863 BOK589844:BPL589863 BYG589844:BZH589863 CIC589844:CJD589863 CRY589844:CSZ589863 DBU589844:DCV589863 DLQ589844:DMR589863 DVM589844:DWN589863 EFI589844:EGJ589863 EPE589844:EQF589863 EZA589844:FAB589863 FIW589844:FJX589863 FSS589844:FTT589863 GCO589844:GDP589863 GMK589844:GNL589863 GWG589844:GXH589863 HGC589844:HHD589863 HPY589844:HQZ589863 HZU589844:IAV589863 IJQ589844:IKR589863 ITM589844:IUN589863 JDI589844:JEJ589863 JNE589844:JOF589863 JXA589844:JYB589863 KGW589844:KHX589863 KQS589844:KRT589863 LAO589844:LBP589863 LKK589844:LLL589863 LUG589844:LVH589863 MEC589844:MFD589863 MNY589844:MOZ589863 MXU589844:MYV589863 NHQ589844:NIR589863 NRM589844:NSN589863 OBI589844:OCJ589863 OLE589844:OMF589863 OVA589844:OWB589863 PEW589844:PFX589863 POS589844:PPT589863 PYO589844:PZP589863 QIK589844:QJL589863 QSG589844:QTH589863 RCC589844:RDD589863 RLY589844:RMZ589863 RVU589844:RWV589863 SFQ589844:SGR589863 SPM589844:SQN589863 SZI589844:TAJ589863 TJE589844:TKF589863 TTA589844:TUB589863 UCW589844:UDX589863 UMS589844:UNT589863 UWO589844:UXP589863 VGK589844:VHL589863 VQG589844:VRH589863 WAC589844:WBD589863 WJY589844:WKZ589863 WTU589844:WUV589863 HI655380:IJ655399 RE655380:SF655399 ABA655380:ACB655399 AKW655380:ALX655399 AUS655380:AVT655399 BEO655380:BFP655399 BOK655380:BPL655399 BYG655380:BZH655399 CIC655380:CJD655399 CRY655380:CSZ655399 DBU655380:DCV655399 DLQ655380:DMR655399 DVM655380:DWN655399 EFI655380:EGJ655399 EPE655380:EQF655399 EZA655380:FAB655399 FIW655380:FJX655399 FSS655380:FTT655399 GCO655380:GDP655399 GMK655380:GNL655399 GWG655380:GXH655399 HGC655380:HHD655399 HPY655380:HQZ655399 HZU655380:IAV655399 IJQ655380:IKR655399 ITM655380:IUN655399 JDI655380:JEJ655399 JNE655380:JOF655399 JXA655380:JYB655399 KGW655380:KHX655399 KQS655380:KRT655399 LAO655380:LBP655399 LKK655380:LLL655399 LUG655380:LVH655399 MEC655380:MFD655399 MNY655380:MOZ655399 MXU655380:MYV655399 NHQ655380:NIR655399 NRM655380:NSN655399 OBI655380:OCJ655399 OLE655380:OMF655399 OVA655380:OWB655399 PEW655380:PFX655399 POS655380:PPT655399 PYO655380:PZP655399 QIK655380:QJL655399 QSG655380:QTH655399 RCC655380:RDD655399 RLY655380:RMZ655399 RVU655380:RWV655399 SFQ655380:SGR655399 SPM655380:SQN655399 SZI655380:TAJ655399 TJE655380:TKF655399 TTA655380:TUB655399 UCW655380:UDX655399 UMS655380:UNT655399 UWO655380:UXP655399 VGK655380:VHL655399 VQG655380:VRH655399 WAC655380:WBD655399 WJY655380:WKZ655399 WTU655380:WUV655399 HI720916:IJ720935 RE720916:SF720935 ABA720916:ACB720935 AKW720916:ALX720935 AUS720916:AVT720935 BEO720916:BFP720935 BOK720916:BPL720935 BYG720916:BZH720935 CIC720916:CJD720935 CRY720916:CSZ720935 DBU720916:DCV720935 DLQ720916:DMR720935 DVM720916:DWN720935 EFI720916:EGJ720935 EPE720916:EQF720935 EZA720916:FAB720935 FIW720916:FJX720935 FSS720916:FTT720935 GCO720916:GDP720935 GMK720916:GNL720935 GWG720916:GXH720935 HGC720916:HHD720935 HPY720916:HQZ720935 HZU720916:IAV720935 IJQ720916:IKR720935 ITM720916:IUN720935 JDI720916:JEJ720935 JNE720916:JOF720935 JXA720916:JYB720935 KGW720916:KHX720935 KQS720916:KRT720935 LAO720916:LBP720935 LKK720916:LLL720935 LUG720916:LVH720935 MEC720916:MFD720935 MNY720916:MOZ720935 MXU720916:MYV720935 NHQ720916:NIR720935 NRM720916:NSN720935 OBI720916:OCJ720935 OLE720916:OMF720935 OVA720916:OWB720935 PEW720916:PFX720935 POS720916:PPT720935 PYO720916:PZP720935 QIK720916:QJL720935 QSG720916:QTH720935 RCC720916:RDD720935 RLY720916:RMZ720935 RVU720916:RWV720935 SFQ720916:SGR720935 SPM720916:SQN720935 SZI720916:TAJ720935 TJE720916:TKF720935 TTA720916:TUB720935 UCW720916:UDX720935 UMS720916:UNT720935 UWO720916:UXP720935 VGK720916:VHL720935 VQG720916:VRH720935 WAC720916:WBD720935 WJY720916:WKZ720935 WTU720916:WUV720935 HI786452:IJ786471 RE786452:SF786471 ABA786452:ACB786471 AKW786452:ALX786471 AUS786452:AVT786471 BEO786452:BFP786471 BOK786452:BPL786471 BYG786452:BZH786471 CIC786452:CJD786471 CRY786452:CSZ786471 DBU786452:DCV786471 DLQ786452:DMR786471 DVM786452:DWN786471 EFI786452:EGJ786471 EPE786452:EQF786471 EZA786452:FAB786471 FIW786452:FJX786471 FSS786452:FTT786471 GCO786452:GDP786471 GMK786452:GNL786471 GWG786452:GXH786471 HGC786452:HHD786471 HPY786452:HQZ786471 HZU786452:IAV786471 IJQ786452:IKR786471 ITM786452:IUN786471 JDI786452:JEJ786471 JNE786452:JOF786471 JXA786452:JYB786471 KGW786452:KHX786471 KQS786452:KRT786471 LAO786452:LBP786471 LKK786452:LLL786471 LUG786452:LVH786471 MEC786452:MFD786471 MNY786452:MOZ786471 MXU786452:MYV786471 NHQ786452:NIR786471 NRM786452:NSN786471 OBI786452:OCJ786471 OLE786452:OMF786471 OVA786452:OWB786471 PEW786452:PFX786471 POS786452:PPT786471 PYO786452:PZP786471 QIK786452:QJL786471 QSG786452:QTH786471 RCC786452:RDD786471 RLY786452:RMZ786471 RVU786452:RWV786471 SFQ786452:SGR786471 SPM786452:SQN786471 SZI786452:TAJ786471 TJE786452:TKF786471 TTA786452:TUB786471 UCW786452:UDX786471 UMS786452:UNT786471 UWO786452:UXP786471 VGK786452:VHL786471 VQG786452:VRH786471 WAC786452:WBD786471 WJY786452:WKZ786471 WTU786452:WUV786471 HI851988:IJ852007 RE851988:SF852007 ABA851988:ACB852007 AKW851988:ALX852007 AUS851988:AVT852007 BEO851988:BFP852007 BOK851988:BPL852007 BYG851988:BZH852007 CIC851988:CJD852007 CRY851988:CSZ852007 DBU851988:DCV852007 DLQ851988:DMR852007 DVM851988:DWN852007 EFI851988:EGJ852007 EPE851988:EQF852007 EZA851988:FAB852007 FIW851988:FJX852007 FSS851988:FTT852007 GCO851988:GDP852007 GMK851988:GNL852007 GWG851988:GXH852007 HGC851988:HHD852007 HPY851988:HQZ852007 HZU851988:IAV852007 IJQ851988:IKR852007 ITM851988:IUN852007 JDI851988:JEJ852007 JNE851988:JOF852007 JXA851988:JYB852007 KGW851988:KHX852007 KQS851988:KRT852007 LAO851988:LBP852007 LKK851988:LLL852007 LUG851988:LVH852007 MEC851988:MFD852007 MNY851988:MOZ852007 MXU851988:MYV852007 NHQ851988:NIR852007 NRM851988:NSN852007 OBI851988:OCJ852007 OLE851988:OMF852007 OVA851988:OWB852007 PEW851988:PFX852007 POS851988:PPT852007 PYO851988:PZP852007 QIK851988:QJL852007 QSG851988:QTH852007 RCC851988:RDD852007 RLY851988:RMZ852007 RVU851988:RWV852007 SFQ851988:SGR852007 SPM851988:SQN852007 SZI851988:TAJ852007 TJE851988:TKF852007 TTA851988:TUB852007 UCW851988:UDX852007 UMS851988:UNT852007 UWO851988:UXP852007 VGK851988:VHL852007 VQG851988:VRH852007 WAC851988:WBD852007 WJY851988:WKZ852007 WTU851988:WUV852007 HI917524:IJ917543 RE917524:SF917543 ABA917524:ACB917543 AKW917524:ALX917543 AUS917524:AVT917543 BEO917524:BFP917543 BOK917524:BPL917543 BYG917524:BZH917543 CIC917524:CJD917543 CRY917524:CSZ917543 DBU917524:DCV917543 DLQ917524:DMR917543 DVM917524:DWN917543 EFI917524:EGJ917543 EPE917524:EQF917543 EZA917524:FAB917543 FIW917524:FJX917543 FSS917524:FTT917543 GCO917524:GDP917543 GMK917524:GNL917543 GWG917524:GXH917543 HGC917524:HHD917543 HPY917524:HQZ917543 HZU917524:IAV917543 IJQ917524:IKR917543 ITM917524:IUN917543 JDI917524:JEJ917543 JNE917524:JOF917543 JXA917524:JYB917543 KGW917524:KHX917543 KQS917524:KRT917543 LAO917524:LBP917543 LKK917524:LLL917543 LUG917524:LVH917543 MEC917524:MFD917543 MNY917524:MOZ917543 MXU917524:MYV917543 NHQ917524:NIR917543 NRM917524:NSN917543 OBI917524:OCJ917543 OLE917524:OMF917543 OVA917524:OWB917543 PEW917524:PFX917543 POS917524:PPT917543 PYO917524:PZP917543 QIK917524:QJL917543 QSG917524:QTH917543 RCC917524:RDD917543 RLY917524:RMZ917543 RVU917524:RWV917543 SFQ917524:SGR917543 SPM917524:SQN917543 SZI917524:TAJ917543 TJE917524:TKF917543 TTA917524:TUB917543 UCW917524:UDX917543 UMS917524:UNT917543 UWO917524:UXP917543 VGK917524:VHL917543 VQG917524:VRH917543 WAC917524:WBD917543 WJY917524:WKZ917543 WTU917524:WUV917543 HI983060:IJ983079 RE983060:SF983079 ABA983060:ACB983079 AKW983060:ALX983079 AUS983060:AVT983079 BEO983060:BFP983079 BOK983060:BPL983079 BYG983060:BZH983079 CIC983060:CJD983079 CRY983060:CSZ983079 DBU983060:DCV983079 DLQ983060:DMR983079 DVM983060:DWN983079 EFI983060:EGJ983079 EPE983060:EQF983079 EZA983060:FAB983079 FIW983060:FJX983079 FSS983060:FTT983079 GCO983060:GDP983079 GMK983060:GNL983079 GWG983060:GXH983079 HGC983060:HHD983079 HPY983060:HQZ983079 HZU983060:IAV983079 IJQ983060:IKR983079 ITM983060:IUN983079 JDI983060:JEJ983079 JNE983060:JOF983079 JXA983060:JYB983079 KGW983060:KHX983079 KQS983060:KRT983079 LAO983060:LBP983079 LKK983060:LLL983079 LUG983060:LVH983079 MEC983060:MFD983079 MNY983060:MOZ983079 MXU983060:MYV983079 NHQ983060:NIR983079 NRM983060:NSN983079 OBI983060:OCJ983079 OLE983060:OMF983079 OVA983060:OWB983079 PEW983060:PFX983079 POS983060:PPT983079 PYO983060:PZP983079 QIK983060:QJL983079 QSG983060:QTH983079 RCC983060:RDD983079 RLY983060:RMZ983079 RVU983060:RWV983079 SFQ983060:SGR983079 SPM983060:SQN983079 SZI983060:TAJ983079 TJE983060:TKF983079 TTA983060:TUB983079 UCW983060:UDX983079 UMS983060:UNT983079 UWO983060:UXP983079 VGK983060:VHL983079 WJY983060:WKZ983079 GS69:HT70 WTE69:WUF70 WJI69:WKJ70 VZM69:WAN70 VPQ69:VQR70 VFU69:VGV70 UVY69:UWZ70 UMC69:UND70 UCG69:UDH70 TSK69:TTL70 TIO69:TJP70 SYS69:SZT70 SOW69:SPX70 SFA69:SGB70 RVE69:RWF70 RLI69:RMJ70 RBM69:RCN70 QRQ69:QSR70 QHU69:QIV70 PXY69:PYZ70 POC69:PPD70 PEG69:PFH70 OUK69:OVL70 OKO69:OLP70 OAS69:OBT70 NQW69:NRX70 NHA69:NIB70 MXE69:MYF70 MNI69:MOJ70 MDM69:MEN70 LTQ69:LUR70 LJU69:LKV70 KZY69:LAZ70 KQC69:KRD70 KGG69:KHH70 JWK69:JXL70 JMO69:JNP70 JCS69:JDT70 ISW69:ITX70 IJA69:IKB70 HZE69:IAF70 HPI69:HQJ70 HFM69:HGN70 GVQ69:GWR70 GLU69:GMV70 GBY69:GCZ70 FSC69:FTD70 FIG69:FJH70 EYK69:EZL70 EOO69:EPP70 EES69:EFT70 DUW69:DVX70 DLA69:DMB70 DBE69:DCF70 CRI69:CSJ70 CHM69:CIN70 BXQ69:BYR70 BNU69:BOV70 BDY69:BEZ70 AUC69:AVD70 AKG69:ALH70 AAK69:ABL70 QO69:RP70 QO8:RP64 AAK8:ABL64 AKG8:ALH64 AUC8:AVD64 BDY8:BEZ64 BNU8:BOV64 BXQ8:BYR64 CHM8:CIN64 CRI8:CSJ64 DBE8:DCF64 DLA8:DMB64 DUW8:DVX64 EES8:EFT64 EOO8:EPP64 EYK8:EZL64 FIG8:FJH64 FSC8:FTD64 GBY8:GCZ64 GLU8:GMV64 GVQ8:GWR64 HFM8:HGN64 HPI8:HQJ64 HZE8:IAF64 IJA8:IKB64 ISW8:ITX64 JCS8:JDT64 JMO8:JNP64 JWK8:JXL64 KGG8:KHH64 KQC8:KRD64 KZY8:LAZ64 LJU8:LKV64 LTQ8:LUR64 MDM8:MEN64 MNI8:MOJ64 MXE8:MYF64 NHA8:NIB64 NQW8:NRX64 OAS8:OBT64 OKO8:OLP64 OUK8:OVL64 PEG8:PFH64 POC8:PPD64 PXY8:PYZ64 QHU8:QIV64 QRQ8:QSR64 RBM8:RCN64 RLI8:RMJ64 RVE8:RWF64 SFA8:SGB64 SOW8:SPX64 SYS8:SZT64 TIO8:TJP64 TSK8:TTL64 UCG8:UDH64 UMC8:UND64 UVY8:UWZ64 VFU8:VGV64 VPQ8:VQR64 VZM8:WAN64 WJI8:WKJ64 WTE8:WUF64 GS8:HT64 I983061:L983080 I65557:L65576 I131093:L131112 I196629:L196648 I262165:L262184 I327701:L327720 I393237:L393256 I458773:L458792 I524309:L524328 I589845:L589864 I655381:L655400 I720917:L720936 I786453:L786472 I851989:L852008 I917525:L917544">
      <formula1>IF(#REF!="×","")</formula1>
    </dataValidation>
  </dataValidations>
  <printOptions horizontalCentered="1"/>
  <pageMargins left="0.31496062992125984" right="0.31496062992125984" top="0.35433070866141736" bottom="0.35433070866141736" header="0.31496062992125984" footer="0.31496062992125984"/>
  <pageSetup paperSize="9" scale="46" orientation="portrait" r:id="rId1"/>
  <headerFooter>
    <oddHeader xml:space="preserve">&amp;R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H30"/>
  <sheetViews>
    <sheetView showGridLines="0" view="pageBreakPreview" zoomScaleNormal="100" zoomScaleSheetLayoutView="100" workbookViewId="0">
      <selection activeCell="A3" sqref="A3"/>
    </sheetView>
  </sheetViews>
  <sheetFormatPr defaultColWidth="9" defaultRowHeight="18" customHeight="1"/>
  <cols>
    <col min="1" max="1" width="5.375" style="1033" customWidth="1"/>
    <col min="2" max="2" width="5" style="1033" customWidth="1"/>
    <col min="3" max="3" width="15.625" style="1033" customWidth="1"/>
    <col min="4" max="4" width="14.625" style="1033" customWidth="1"/>
    <col min="5" max="5" width="22" style="1033" customWidth="1"/>
    <col min="6" max="7" width="13.75" style="1033" customWidth="1"/>
    <col min="8" max="8" width="2.5" style="1033" customWidth="1"/>
    <col min="9" max="12" width="3" style="1033" customWidth="1"/>
    <col min="13" max="16384" width="9" style="1033"/>
  </cols>
  <sheetData>
    <row r="1" spans="1:8" ht="18" customHeight="1">
      <c r="A1" s="1030"/>
      <c r="B1" s="1031"/>
      <c r="C1" s="1031"/>
      <c r="D1" s="1031"/>
      <c r="E1" s="1031"/>
      <c r="F1" s="1031"/>
      <c r="G1" s="1031"/>
      <c r="H1" s="1032"/>
    </row>
    <row r="2" spans="1:8" ht="18" customHeight="1" thickBot="1">
      <c r="A2" s="1030"/>
      <c r="B2" s="1034" t="s">
        <v>750</v>
      </c>
      <c r="C2" s="1031"/>
      <c r="D2" s="1031"/>
      <c r="E2" s="1031"/>
      <c r="F2" s="1031"/>
      <c r="G2" s="1031"/>
      <c r="H2" s="1032"/>
    </row>
    <row r="3" spans="1:8" ht="18" customHeight="1" thickBot="1">
      <c r="A3" s="1030"/>
      <c r="B3" s="1031"/>
      <c r="C3" s="1031"/>
      <c r="D3" s="1031"/>
      <c r="E3" s="1035" t="s">
        <v>721</v>
      </c>
      <c r="F3" s="2538" t="str">
        <f>IF(【様式９】計画書Ⅲ!AA7="","",【様式９】計画書Ⅲ!AA7)</f>
        <v>記載例小規模保育園</v>
      </c>
      <c r="G3" s="2539"/>
      <c r="H3" s="1032"/>
    </row>
    <row r="4" spans="1:8" ht="18" customHeight="1">
      <c r="A4" s="1030"/>
      <c r="B4" s="1031"/>
      <c r="C4" s="1031"/>
      <c r="D4" s="1031"/>
      <c r="E4" s="1031"/>
      <c r="F4" s="1031"/>
      <c r="G4" s="1031"/>
      <c r="H4" s="1032"/>
    </row>
    <row r="5" spans="1:8" ht="18" customHeight="1">
      <c r="A5" s="1030"/>
      <c r="B5" s="2540" t="s">
        <v>128</v>
      </c>
      <c r="C5" s="2540"/>
      <c r="D5" s="2540"/>
      <c r="E5" s="2540"/>
      <c r="F5" s="2540"/>
      <c r="G5" s="2540"/>
      <c r="H5" s="1032"/>
    </row>
    <row r="6" spans="1:8" ht="18" customHeight="1" thickBot="1">
      <c r="A6" s="1030"/>
      <c r="B6" s="1036"/>
      <c r="C6" s="1036"/>
      <c r="D6" s="1036"/>
      <c r="E6" s="1036"/>
      <c r="F6" s="1036"/>
      <c r="G6" s="1036"/>
      <c r="H6" s="1032"/>
    </row>
    <row r="7" spans="1:8" ht="61.5" customHeight="1" thickBot="1">
      <c r="A7" s="1030"/>
      <c r="B7" s="1037" t="s">
        <v>22</v>
      </c>
      <c r="C7" s="1038" t="s">
        <v>20</v>
      </c>
      <c r="D7" s="1038" t="s">
        <v>21</v>
      </c>
      <c r="E7" s="1039" t="s">
        <v>751</v>
      </c>
      <c r="F7" s="1039" t="s">
        <v>752</v>
      </c>
      <c r="G7" s="1040" t="s">
        <v>753</v>
      </c>
      <c r="H7" s="1032"/>
    </row>
    <row r="8" spans="1:8" ht="21.75" customHeight="1">
      <c r="A8" s="1030"/>
      <c r="B8" s="1041" t="s">
        <v>137</v>
      </c>
      <c r="C8" s="1042" t="s">
        <v>110</v>
      </c>
      <c r="D8" s="1042" t="s">
        <v>111</v>
      </c>
      <c r="E8" s="1042" t="s">
        <v>112</v>
      </c>
      <c r="F8" s="1043">
        <v>200000</v>
      </c>
      <c r="G8" s="1044"/>
      <c r="H8" s="1032"/>
    </row>
    <row r="9" spans="1:8" ht="21.75" customHeight="1">
      <c r="A9" s="1030"/>
      <c r="B9" s="1045"/>
      <c r="C9" s="1046"/>
      <c r="D9" s="1046"/>
      <c r="E9" s="1046"/>
      <c r="F9" s="1047"/>
      <c r="G9" s="1048"/>
      <c r="H9" s="1032"/>
    </row>
    <row r="10" spans="1:8" ht="21.75" customHeight="1">
      <c r="A10" s="1030"/>
      <c r="B10" s="1045"/>
      <c r="C10" s="1046"/>
      <c r="D10" s="1046"/>
      <c r="E10" s="1046"/>
      <c r="F10" s="1047"/>
      <c r="G10" s="1048"/>
      <c r="H10" s="1032"/>
    </row>
    <row r="11" spans="1:8" ht="21.75" customHeight="1">
      <c r="A11" s="1030"/>
      <c r="B11" s="1045"/>
      <c r="C11" s="1046"/>
      <c r="D11" s="1046"/>
      <c r="E11" s="1046"/>
      <c r="F11" s="1047"/>
      <c r="G11" s="1048"/>
      <c r="H11" s="1032"/>
    </row>
    <row r="12" spans="1:8" ht="21.75" customHeight="1">
      <c r="A12" s="1030"/>
      <c r="B12" s="1045"/>
      <c r="C12" s="1046"/>
      <c r="D12" s="1046"/>
      <c r="E12" s="1046"/>
      <c r="F12" s="1047"/>
      <c r="G12" s="1048"/>
      <c r="H12" s="1032"/>
    </row>
    <row r="13" spans="1:8" ht="21.75" customHeight="1">
      <c r="A13" s="1030"/>
      <c r="B13" s="1045"/>
      <c r="C13" s="1046"/>
      <c r="D13" s="1046"/>
      <c r="E13" s="1046"/>
      <c r="F13" s="1047"/>
      <c r="G13" s="1048"/>
      <c r="H13" s="1032"/>
    </row>
    <row r="14" spans="1:8" ht="21.75" customHeight="1">
      <c r="A14" s="1030"/>
      <c r="B14" s="1045"/>
      <c r="C14" s="1046"/>
      <c r="D14" s="1046"/>
      <c r="E14" s="1046"/>
      <c r="F14" s="1047"/>
      <c r="G14" s="1048"/>
      <c r="H14" s="1032"/>
    </row>
    <row r="15" spans="1:8" ht="21.75" customHeight="1">
      <c r="A15" s="1030"/>
      <c r="B15" s="1045"/>
      <c r="C15" s="1046"/>
      <c r="D15" s="1046"/>
      <c r="E15" s="1046"/>
      <c r="F15" s="1047"/>
      <c r="G15" s="1048"/>
      <c r="H15" s="1032"/>
    </row>
    <row r="16" spans="1:8" ht="21.75" customHeight="1">
      <c r="A16" s="1030"/>
      <c r="B16" s="1045"/>
      <c r="C16" s="1046"/>
      <c r="D16" s="1046"/>
      <c r="E16" s="1046"/>
      <c r="F16" s="1047"/>
      <c r="G16" s="1048"/>
      <c r="H16" s="1032"/>
    </row>
    <row r="17" spans="1:8" ht="21.75" customHeight="1" thickBot="1">
      <c r="A17" s="1030"/>
      <c r="B17" s="1049"/>
      <c r="C17" s="1050"/>
      <c r="D17" s="1050"/>
      <c r="E17" s="1050"/>
      <c r="F17" s="1051"/>
      <c r="G17" s="1052"/>
      <c r="H17" s="1032"/>
    </row>
    <row r="18" spans="1:8" ht="21.75" customHeight="1" thickBot="1">
      <c r="A18" s="1030"/>
      <c r="B18" s="2538" t="s">
        <v>109</v>
      </c>
      <c r="C18" s="2541"/>
      <c r="D18" s="2541"/>
      <c r="E18" s="2542"/>
      <c r="F18" s="1053">
        <f>SUM(F9:F17)</f>
        <v>0</v>
      </c>
      <c r="G18" s="1054">
        <f>SUM(G9:G17)</f>
        <v>0</v>
      </c>
      <c r="H18" s="1032"/>
    </row>
    <row r="19" spans="1:8" ht="19.5" customHeight="1">
      <c r="A19" s="1030"/>
      <c r="B19" s="1055" t="s">
        <v>754</v>
      </c>
      <c r="C19" s="2543" t="s">
        <v>755</v>
      </c>
      <c r="D19" s="2543"/>
      <c r="E19" s="2543"/>
      <c r="F19" s="2543"/>
      <c r="G19" s="2543"/>
      <c r="H19" s="1032"/>
    </row>
    <row r="20" spans="1:8" ht="19.5" customHeight="1">
      <c r="A20" s="1030"/>
      <c r="B20" s="1056"/>
      <c r="C20" s="2544"/>
      <c r="D20" s="2544"/>
      <c r="E20" s="2544"/>
      <c r="F20" s="2544"/>
      <c r="G20" s="2544"/>
      <c r="H20" s="1032"/>
    </row>
    <row r="21" spans="1:8" ht="19.5" customHeight="1">
      <c r="A21" s="1030"/>
      <c r="B21" s="1056"/>
      <c r="C21" s="1056"/>
      <c r="D21" s="1056"/>
      <c r="E21" s="1056"/>
      <c r="F21" s="1056"/>
      <c r="G21" s="1056"/>
      <c r="H21" s="1032"/>
    </row>
    <row r="22" spans="1:8" ht="19.5" customHeight="1">
      <c r="A22" s="1030"/>
      <c r="B22" s="1056"/>
      <c r="C22" s="1056"/>
      <c r="D22" s="1056"/>
      <c r="E22" s="1056"/>
      <c r="F22" s="1056"/>
      <c r="G22" s="1056"/>
      <c r="H22" s="1032"/>
    </row>
    <row r="23" spans="1:8" ht="19.5" customHeight="1">
      <c r="A23" s="1030"/>
      <c r="B23" s="1056"/>
      <c r="C23" s="1056"/>
      <c r="D23" s="1056"/>
      <c r="E23" s="1056"/>
      <c r="F23" s="1056"/>
      <c r="G23" s="1056"/>
      <c r="H23" s="1032"/>
    </row>
    <row r="24" spans="1:8" ht="19.5" customHeight="1">
      <c r="A24" s="1030"/>
      <c r="B24" s="1056"/>
      <c r="C24" s="1056"/>
      <c r="D24" s="1056"/>
      <c r="E24" s="1056"/>
      <c r="F24" s="1056"/>
      <c r="G24" s="1056"/>
      <c r="H24" s="1032"/>
    </row>
    <row r="25" spans="1:8" ht="19.5" customHeight="1">
      <c r="A25" s="1030"/>
      <c r="B25" s="1056"/>
      <c r="C25" s="1056"/>
      <c r="D25" s="1056"/>
      <c r="E25" s="1056"/>
      <c r="F25" s="1056"/>
      <c r="G25" s="1056"/>
      <c r="H25" s="1032"/>
    </row>
    <row r="26" spans="1:8" ht="19.5" customHeight="1">
      <c r="A26" s="1030"/>
      <c r="B26" s="1056"/>
      <c r="C26" s="1056"/>
      <c r="D26" s="1056"/>
      <c r="E26" s="1056"/>
      <c r="F26" s="1056"/>
      <c r="G26" s="1056"/>
      <c r="H26" s="1032"/>
    </row>
    <row r="27" spans="1:8" ht="19.5" customHeight="1">
      <c r="A27" s="1030"/>
      <c r="B27" s="1056"/>
      <c r="C27" s="1056"/>
      <c r="D27" s="1056"/>
      <c r="E27" s="1056"/>
      <c r="F27" s="1056"/>
      <c r="G27" s="1056"/>
      <c r="H27" s="1032"/>
    </row>
    <row r="28" spans="1:8" ht="19.5" customHeight="1">
      <c r="A28" s="1030"/>
      <c r="B28" s="1056"/>
      <c r="C28" s="1056"/>
      <c r="D28" s="1056"/>
      <c r="E28" s="1056"/>
      <c r="F28" s="1056"/>
      <c r="G28" s="1056"/>
      <c r="H28" s="1032"/>
    </row>
    <row r="29" spans="1:8" ht="19.5" customHeight="1">
      <c r="A29" s="1030"/>
      <c r="B29" s="1056"/>
      <c r="C29" s="1056"/>
      <c r="D29" s="1056"/>
      <c r="E29" s="1056"/>
      <c r="F29" s="1056"/>
      <c r="G29" s="1056"/>
      <c r="H29" s="1032"/>
    </row>
    <row r="30" spans="1:8" ht="18" customHeight="1">
      <c r="A30" s="1057"/>
      <c r="B30" s="1058"/>
      <c r="C30" s="1058"/>
      <c r="D30" s="1058"/>
      <c r="E30" s="1058"/>
      <c r="F30" s="1058"/>
      <c r="G30" s="1058"/>
      <c r="H30" s="1059"/>
    </row>
  </sheetData>
  <sheetProtection insertColumns="0" insertRows="0"/>
  <mergeCells count="4">
    <mergeCell ref="F3:G3"/>
    <mergeCell ref="B5:G5"/>
    <mergeCell ref="B18:E18"/>
    <mergeCell ref="C19:G20"/>
  </mergeCells>
  <phoneticPr fontId="7"/>
  <printOptions horizontalCentered="1"/>
  <pageMargins left="0.55118110236220474" right="0.55118110236220474" top="0.70866141732283472" bottom="0.98425196850393704" header="0.51181102362204722" footer="0.51181102362204722"/>
  <pageSetup paperSize="9" orientation="portrait" horizontalDpi="300" verticalDpi="300"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AN67"/>
  <sheetViews>
    <sheetView showGridLines="0" view="pageBreakPreview" topLeftCell="A12" zoomScale="85" zoomScaleNormal="100" zoomScaleSheetLayoutView="85" workbookViewId="0">
      <selection activeCell="AQ9" sqref="AQ9"/>
    </sheetView>
  </sheetViews>
  <sheetFormatPr defaultColWidth="9" defaultRowHeight="18" customHeight="1"/>
  <cols>
    <col min="1" max="1" width="3.25" style="905" customWidth="1"/>
    <col min="2" max="2" width="2.875" style="905" customWidth="1"/>
    <col min="3" max="20" width="3" style="905" customWidth="1"/>
    <col min="21" max="21" width="5.5" style="905" customWidth="1"/>
    <col min="22" max="33" width="3" style="905" customWidth="1"/>
    <col min="34" max="34" width="2.75" style="905" customWidth="1"/>
    <col min="35" max="37" width="3" style="905" customWidth="1"/>
    <col min="38" max="38" width="2.5" style="905" customWidth="1"/>
    <col min="39" max="40" width="3" style="905" customWidth="1"/>
    <col min="41" max="16384" width="9" style="905"/>
  </cols>
  <sheetData>
    <row r="1" spans="1:40" ht="7.5" customHeight="1">
      <c r="A1" s="902"/>
      <c r="B1" s="903"/>
      <c r="C1" s="903"/>
      <c r="D1" s="903"/>
      <c r="E1" s="903"/>
      <c r="F1" s="903"/>
      <c r="G1" s="903"/>
      <c r="H1" s="903"/>
      <c r="I1" s="903"/>
      <c r="J1" s="903"/>
      <c r="K1" s="903"/>
      <c r="L1" s="903"/>
      <c r="M1" s="903"/>
      <c r="N1" s="903"/>
      <c r="O1" s="903"/>
      <c r="P1" s="903"/>
      <c r="Q1" s="903"/>
      <c r="R1" s="903"/>
      <c r="S1" s="903"/>
      <c r="T1" s="903"/>
      <c r="U1" s="903"/>
      <c r="V1" s="903"/>
      <c r="W1" s="903"/>
      <c r="X1" s="903"/>
      <c r="Y1" s="903"/>
      <c r="Z1" s="903"/>
      <c r="AA1" s="903"/>
      <c r="AB1" s="903"/>
      <c r="AC1" s="903"/>
      <c r="AD1" s="903"/>
      <c r="AE1" s="903"/>
      <c r="AF1" s="903"/>
      <c r="AG1" s="903"/>
      <c r="AH1" s="903"/>
      <c r="AI1" s="903"/>
      <c r="AJ1" s="903"/>
      <c r="AK1" s="903"/>
      <c r="AL1" s="903"/>
      <c r="AM1" s="903"/>
      <c r="AN1" s="904"/>
    </row>
    <row r="2" spans="1:40" ht="18" customHeight="1">
      <c r="A2" s="902"/>
      <c r="B2" s="906" t="s">
        <v>756</v>
      </c>
      <c r="C2" s="903"/>
      <c r="D2" s="903"/>
      <c r="E2" s="903"/>
      <c r="F2" s="903"/>
      <c r="G2" s="903"/>
      <c r="H2" s="903"/>
      <c r="I2" s="903"/>
      <c r="J2" s="903"/>
      <c r="K2" s="903"/>
      <c r="L2" s="903"/>
      <c r="M2" s="903"/>
      <c r="N2" s="903"/>
      <c r="O2" s="903"/>
      <c r="P2" s="903"/>
      <c r="Q2" s="903"/>
      <c r="R2" s="903"/>
      <c r="S2" s="903"/>
      <c r="T2" s="903"/>
      <c r="U2" s="903"/>
      <c r="V2" s="903"/>
      <c r="W2" s="903"/>
      <c r="X2" s="903"/>
      <c r="Y2" s="903"/>
      <c r="Z2" s="903"/>
      <c r="AA2" s="903"/>
      <c r="AB2" s="903"/>
      <c r="AC2" s="903"/>
      <c r="AD2" s="903"/>
      <c r="AE2" s="903"/>
      <c r="AF2" s="903"/>
      <c r="AG2" s="903"/>
      <c r="AH2" s="903"/>
      <c r="AI2" s="903"/>
      <c r="AJ2" s="903"/>
      <c r="AK2" s="903"/>
      <c r="AL2" s="903"/>
      <c r="AM2" s="903"/>
      <c r="AN2" s="904"/>
    </row>
    <row r="3" spans="1:40" ht="18" customHeight="1">
      <c r="A3" s="902"/>
      <c r="B3" s="903"/>
      <c r="C3" s="2456" t="str">
        <f>"令和"&amp;①平均年齢別児童数計算表!$E$3&amp;"年度賃金改善実績報告書（処遇改善等加算Ⅲ）"</f>
        <v>令和4年度賃金改善実績報告書（処遇改善等加算Ⅲ）</v>
      </c>
      <c r="D3" s="2456"/>
      <c r="E3" s="2456"/>
      <c r="F3" s="2456"/>
      <c r="G3" s="2456"/>
      <c r="H3" s="2456"/>
      <c r="I3" s="2456"/>
      <c r="J3" s="2456"/>
      <c r="K3" s="2456"/>
      <c r="L3" s="2456"/>
      <c r="M3" s="2456"/>
      <c r="N3" s="2456"/>
      <c r="O3" s="2456"/>
      <c r="P3" s="2456"/>
      <c r="Q3" s="2456"/>
      <c r="R3" s="2456"/>
      <c r="S3" s="2456"/>
      <c r="T3" s="2456"/>
      <c r="U3" s="2456"/>
      <c r="V3" s="2456"/>
      <c r="W3" s="2456"/>
      <c r="X3" s="2456"/>
      <c r="Y3" s="2456"/>
      <c r="Z3" s="2456"/>
      <c r="AA3" s="2456"/>
      <c r="AB3" s="2456"/>
      <c r="AC3" s="2456"/>
      <c r="AD3" s="2456"/>
      <c r="AE3" s="2456"/>
      <c r="AF3" s="2456"/>
      <c r="AG3" s="2456"/>
      <c r="AH3" s="2456"/>
      <c r="AI3" s="2456"/>
      <c r="AJ3" s="2456"/>
      <c r="AK3" s="2456"/>
      <c r="AL3" s="2456"/>
      <c r="AM3" s="2456"/>
      <c r="AN3" s="904"/>
    </row>
    <row r="4" spans="1:40" ht="9.75" customHeight="1" thickBot="1">
      <c r="A4" s="902"/>
      <c r="B4" s="903"/>
      <c r="C4" s="907"/>
      <c r="D4" s="907"/>
      <c r="E4" s="907"/>
      <c r="F4" s="907"/>
      <c r="G4" s="907"/>
      <c r="H4" s="907"/>
      <c r="I4" s="907"/>
      <c r="J4" s="907"/>
      <c r="K4" s="907"/>
      <c r="L4" s="907"/>
      <c r="M4" s="907"/>
      <c r="N4" s="907"/>
      <c r="O4" s="907"/>
      <c r="P4" s="907"/>
      <c r="Q4" s="907"/>
      <c r="R4" s="907"/>
      <c r="S4" s="907"/>
      <c r="T4" s="907"/>
      <c r="U4" s="907"/>
      <c r="V4" s="907"/>
      <c r="W4" s="907"/>
      <c r="X4" s="907"/>
      <c r="Y4" s="907"/>
      <c r="Z4" s="907"/>
      <c r="AA4" s="907"/>
      <c r="AB4" s="907"/>
      <c r="AC4" s="907"/>
      <c r="AD4" s="907"/>
      <c r="AE4" s="907"/>
      <c r="AF4" s="907"/>
      <c r="AG4" s="907"/>
      <c r="AH4" s="907"/>
      <c r="AI4" s="907"/>
      <c r="AJ4" s="907"/>
      <c r="AK4" s="907"/>
      <c r="AL4" s="908"/>
      <c r="AM4" s="903"/>
      <c r="AN4" s="904"/>
    </row>
    <row r="5" spans="1:40" ht="18" hidden="1" customHeight="1" thickBot="1">
      <c r="A5" s="902"/>
      <c r="B5" s="903"/>
      <c r="C5" s="909"/>
      <c r="D5" s="909"/>
      <c r="E5" s="909"/>
      <c r="F5" s="909"/>
      <c r="G5" s="909"/>
      <c r="H5" s="909"/>
      <c r="I5" s="909"/>
      <c r="J5" s="909"/>
      <c r="K5" s="909"/>
      <c r="L5" s="909"/>
      <c r="M5" s="909"/>
      <c r="N5" s="909"/>
      <c r="O5" s="909"/>
      <c r="P5" s="909"/>
      <c r="Q5" s="909"/>
      <c r="R5" s="909"/>
      <c r="S5" s="909"/>
      <c r="T5" s="909"/>
      <c r="U5" s="909"/>
      <c r="V5" s="909"/>
      <c r="W5" s="909"/>
      <c r="X5" s="909"/>
      <c r="Y5" s="909"/>
      <c r="Z5" s="909"/>
      <c r="AA5" s="909"/>
      <c r="AB5" s="909"/>
      <c r="AC5" s="909"/>
      <c r="AD5" s="909"/>
      <c r="AE5" s="909"/>
      <c r="AF5" s="909"/>
      <c r="AG5" s="909"/>
      <c r="AH5" s="910"/>
      <c r="AI5" s="1060"/>
      <c r="AJ5" s="903"/>
      <c r="AK5" s="2457"/>
      <c r="AL5" s="2457"/>
      <c r="AM5" s="903"/>
      <c r="AN5" s="904"/>
    </row>
    <row r="6" spans="1:40" ht="17.25" customHeight="1">
      <c r="A6" s="902"/>
      <c r="B6" s="903"/>
      <c r="C6" s="903"/>
      <c r="D6" s="910"/>
      <c r="E6" s="910"/>
      <c r="F6" s="910"/>
      <c r="G6" s="910"/>
      <c r="H6" s="910"/>
      <c r="I6" s="910"/>
      <c r="J6" s="910"/>
      <c r="K6" s="910"/>
      <c r="L6" s="910"/>
      <c r="M6" s="903"/>
      <c r="N6" s="903"/>
      <c r="O6" s="903"/>
      <c r="P6" s="903"/>
      <c r="Q6" s="903"/>
      <c r="R6" s="903"/>
      <c r="S6" s="903"/>
      <c r="T6" s="2458" t="s">
        <v>6</v>
      </c>
      <c r="U6" s="2459"/>
      <c r="V6" s="2459"/>
      <c r="W6" s="2459"/>
      <c r="X6" s="2459"/>
      <c r="Y6" s="2459"/>
      <c r="Z6" s="2460"/>
      <c r="AA6" s="2461" t="str">
        <f>IF(【様式９】計画書Ⅲ!AA6="","",【様式９】計画書Ⅲ!AA6)</f>
        <v>三木市</v>
      </c>
      <c r="AB6" s="2461"/>
      <c r="AC6" s="2461"/>
      <c r="AD6" s="2461"/>
      <c r="AE6" s="2461"/>
      <c r="AF6" s="2461"/>
      <c r="AG6" s="2461"/>
      <c r="AH6" s="2461"/>
      <c r="AI6" s="2461"/>
      <c r="AJ6" s="2461"/>
      <c r="AK6" s="2461"/>
      <c r="AL6" s="2461"/>
      <c r="AM6" s="2462"/>
      <c r="AN6" s="904"/>
    </row>
    <row r="7" spans="1:40" ht="17.25" customHeight="1">
      <c r="A7" s="902"/>
      <c r="B7" s="903"/>
      <c r="C7" s="903"/>
      <c r="D7" s="910"/>
      <c r="E7" s="910"/>
      <c r="F7" s="910"/>
      <c r="G7" s="910"/>
      <c r="H7" s="910"/>
      <c r="I7" s="910"/>
      <c r="J7" s="903"/>
      <c r="K7" s="903"/>
      <c r="L7" s="903"/>
      <c r="M7" s="903"/>
      <c r="N7" s="903"/>
      <c r="O7" s="903"/>
      <c r="P7" s="903"/>
      <c r="Q7" s="903"/>
      <c r="R7" s="903"/>
      <c r="S7" s="903"/>
      <c r="T7" s="2463" t="s">
        <v>9</v>
      </c>
      <c r="U7" s="2464"/>
      <c r="V7" s="2464"/>
      <c r="W7" s="2464"/>
      <c r="X7" s="2464"/>
      <c r="Y7" s="2464"/>
      <c r="Z7" s="2465"/>
      <c r="AA7" s="2466" t="str">
        <f>IF(【様式９】計画書Ⅲ!AA7="","",【様式９】計画書Ⅲ!AA7)</f>
        <v>記載例小規模保育園</v>
      </c>
      <c r="AB7" s="2466"/>
      <c r="AC7" s="2466"/>
      <c r="AD7" s="2466"/>
      <c r="AE7" s="2466"/>
      <c r="AF7" s="2466"/>
      <c r="AG7" s="2466"/>
      <c r="AH7" s="2466"/>
      <c r="AI7" s="2466"/>
      <c r="AJ7" s="2466"/>
      <c r="AK7" s="2466"/>
      <c r="AL7" s="2466"/>
      <c r="AM7" s="2467"/>
      <c r="AN7" s="904"/>
    </row>
    <row r="8" spans="1:40" ht="17.25" customHeight="1">
      <c r="A8" s="902"/>
      <c r="B8" s="903"/>
      <c r="C8" s="903"/>
      <c r="D8" s="910"/>
      <c r="E8" s="910"/>
      <c r="F8" s="910"/>
      <c r="G8" s="910"/>
      <c r="H8" s="910"/>
      <c r="I8" s="910"/>
      <c r="J8" s="903"/>
      <c r="K8" s="903"/>
      <c r="L8" s="903"/>
      <c r="M8" s="903"/>
      <c r="N8" s="903"/>
      <c r="O8" s="903"/>
      <c r="P8" s="903"/>
      <c r="Q8" s="903"/>
      <c r="R8" s="903"/>
      <c r="S8" s="903"/>
      <c r="T8" s="2463" t="s">
        <v>41</v>
      </c>
      <c r="U8" s="2464"/>
      <c r="V8" s="2464"/>
      <c r="W8" s="2464"/>
      <c r="X8" s="2464"/>
      <c r="Y8" s="2464"/>
      <c r="Z8" s="2465"/>
      <c r="AA8" s="2466" t="str">
        <f>IF(【様式９】計画書Ⅲ!AA8="","",【様式９】計画書Ⅲ!AA8)</f>
        <v>小規模保育事業所Ａ型</v>
      </c>
      <c r="AB8" s="2466"/>
      <c r="AC8" s="2466"/>
      <c r="AD8" s="2466"/>
      <c r="AE8" s="2466"/>
      <c r="AF8" s="2466"/>
      <c r="AG8" s="2466"/>
      <c r="AH8" s="2466"/>
      <c r="AI8" s="2466"/>
      <c r="AJ8" s="2466"/>
      <c r="AK8" s="2466"/>
      <c r="AL8" s="2466"/>
      <c r="AM8" s="2467"/>
      <c r="AN8" s="904"/>
    </row>
    <row r="9" spans="1:40" ht="17.25" customHeight="1" thickBot="1">
      <c r="A9" s="902"/>
      <c r="B9" s="903"/>
      <c r="C9" s="903"/>
      <c r="D9" s="910"/>
      <c r="E9" s="910"/>
      <c r="F9" s="910"/>
      <c r="G9" s="910"/>
      <c r="H9" s="910"/>
      <c r="I9" s="910"/>
      <c r="J9" s="917"/>
      <c r="K9" s="917"/>
      <c r="L9" s="917"/>
      <c r="M9" s="917"/>
      <c r="N9" s="917"/>
      <c r="O9" s="917"/>
      <c r="P9" s="910"/>
      <c r="Q9" s="910"/>
      <c r="R9" s="910"/>
      <c r="S9" s="910"/>
      <c r="T9" s="2468" t="s">
        <v>35</v>
      </c>
      <c r="U9" s="2469"/>
      <c r="V9" s="2469"/>
      <c r="W9" s="2469"/>
      <c r="X9" s="2469"/>
      <c r="Y9" s="2469"/>
      <c r="Z9" s="2470"/>
      <c r="AA9" s="911">
        <f>IF(【様式９】計画書Ⅲ!AA9="","",【様式９】計画書Ⅲ!AA9)</f>
        <v>0</v>
      </c>
      <c r="AB9" s="912">
        <f>IF(【様式９】計画書Ⅲ!AB9="","",【様式９】計画書Ⅲ!AB9)</f>
        <v>0</v>
      </c>
      <c r="AC9" s="911">
        <f>IF(【様式９】計画書Ⅲ!AC9="","",【様式９】計画書Ⅲ!AC9)</f>
        <v>0</v>
      </c>
      <c r="AD9" s="913">
        <f>IF(【様式９】計画書Ⅲ!AD9="","",【様式９】計画書Ⅲ!AD9)</f>
        <v>0</v>
      </c>
      <c r="AE9" s="912">
        <f>IF(【様式９】計画書Ⅲ!AE9="","",【様式９】計画書Ⅲ!AE9)</f>
        <v>0</v>
      </c>
      <c r="AF9" s="911">
        <f>IF(【様式９】計画書Ⅲ!AF9="","",【様式９】計画書Ⅲ!AF9)</f>
        <v>0</v>
      </c>
      <c r="AG9" s="912">
        <f>IF(【様式９】計画書Ⅲ!AG9="","",【様式９】計画書Ⅲ!AG9)</f>
        <v>0</v>
      </c>
      <c r="AH9" s="911">
        <f>IF(【様式９】計画書Ⅲ!AH9="","",【様式９】計画書Ⅲ!AH9)</f>
        <v>0</v>
      </c>
      <c r="AI9" s="913">
        <f>IF(【様式９】計画書Ⅲ!AI9="","",【様式９】計画書Ⅲ!AI9)</f>
        <v>0</v>
      </c>
      <c r="AJ9" s="913">
        <f>IF(【様式９】計画書Ⅲ!AJ9="","",【様式９】計画書Ⅲ!AJ9)</f>
        <v>0</v>
      </c>
      <c r="AK9" s="913">
        <f>IF(【様式９】計画書Ⅲ!AK9="","",【様式９】計画書Ⅲ!AK9)</f>
        <v>0</v>
      </c>
      <c r="AL9" s="912">
        <f>IF(【様式９】計画書Ⅲ!AL9="","",【様式９】計画書Ⅲ!AL9)</f>
        <v>0</v>
      </c>
      <c r="AM9" s="914">
        <f>IF(【様式９】計画書Ⅲ!AM9="","",【様式９】計画書Ⅲ!AM9)</f>
        <v>0</v>
      </c>
      <c r="AN9" s="904"/>
    </row>
    <row r="10" spans="1:40" s="920" customFormat="1" ht="5.25" customHeight="1">
      <c r="A10" s="915"/>
      <c r="B10" s="916"/>
      <c r="C10" s="916"/>
      <c r="D10" s="910"/>
      <c r="E10" s="910"/>
      <c r="F10" s="910"/>
      <c r="G10" s="910"/>
      <c r="H10" s="910"/>
      <c r="I10" s="910"/>
      <c r="J10" s="917"/>
      <c r="K10" s="917"/>
      <c r="L10" s="917"/>
      <c r="M10" s="917"/>
      <c r="N10" s="917"/>
      <c r="O10" s="917"/>
      <c r="P10" s="910"/>
      <c r="Q10" s="910"/>
      <c r="R10" s="910"/>
      <c r="S10" s="910"/>
      <c r="T10" s="910"/>
      <c r="U10" s="917"/>
      <c r="V10" s="917"/>
      <c r="W10" s="917"/>
      <c r="X10" s="917"/>
      <c r="Y10" s="917"/>
      <c r="Z10" s="917"/>
      <c r="AA10" s="918"/>
      <c r="AB10" s="918"/>
      <c r="AC10" s="918"/>
      <c r="AD10" s="918"/>
      <c r="AE10" s="918"/>
      <c r="AF10" s="918"/>
      <c r="AG10" s="918"/>
      <c r="AH10" s="918"/>
      <c r="AI10" s="918"/>
      <c r="AJ10" s="918"/>
      <c r="AK10" s="918"/>
      <c r="AL10" s="916"/>
      <c r="AM10" s="916"/>
      <c r="AN10" s="919"/>
    </row>
    <row r="11" spans="1:40" ht="18" customHeight="1" thickBot="1">
      <c r="A11" s="902"/>
      <c r="B11" s="926" t="s">
        <v>757</v>
      </c>
      <c r="C11" s="903"/>
      <c r="D11" s="1061"/>
      <c r="E11" s="1062"/>
      <c r="F11" s="1062"/>
      <c r="G11" s="1062"/>
      <c r="H11" s="1062"/>
      <c r="I11" s="1062"/>
      <c r="J11" s="1062"/>
      <c r="K11" s="1062"/>
      <c r="L11" s="1062"/>
      <c r="M11" s="1062"/>
      <c r="N11" s="1062"/>
      <c r="O11" s="1062"/>
      <c r="P11" s="1062"/>
      <c r="Q11" s="1062"/>
      <c r="R11" s="1062"/>
      <c r="S11" s="1063"/>
      <c r="T11" s="1063"/>
      <c r="U11" s="1063"/>
      <c r="V11" s="1063"/>
      <c r="W11" s="1063"/>
      <c r="X11" s="903"/>
      <c r="Y11" s="903"/>
      <c r="Z11" s="903"/>
      <c r="AA11" s="903"/>
      <c r="AB11" s="903"/>
      <c r="AC11" s="903"/>
      <c r="AD11" s="903"/>
      <c r="AE11" s="903"/>
      <c r="AF11" s="903"/>
      <c r="AG11" s="903"/>
      <c r="AH11" s="903"/>
      <c r="AI11" s="903"/>
      <c r="AJ11" s="903"/>
      <c r="AK11" s="903"/>
      <c r="AL11" s="903"/>
      <c r="AM11" s="903"/>
      <c r="AN11" s="904"/>
    </row>
    <row r="12" spans="1:40" s="929" customFormat="1" ht="20.100000000000001" customHeight="1">
      <c r="A12" s="925"/>
      <c r="B12" s="1064"/>
      <c r="C12" s="1065" t="s">
        <v>689</v>
      </c>
      <c r="D12" s="2656" t="s">
        <v>203</v>
      </c>
      <c r="E12" s="2596"/>
      <c r="F12" s="2596"/>
      <c r="G12" s="2596"/>
      <c r="H12" s="2596"/>
      <c r="I12" s="2596"/>
      <c r="J12" s="2596"/>
      <c r="K12" s="2596"/>
      <c r="L12" s="2596"/>
      <c r="M12" s="2596"/>
      <c r="N12" s="2596"/>
      <c r="O12" s="2596"/>
      <c r="P12" s="2596"/>
      <c r="Q12" s="2596"/>
      <c r="R12" s="2596"/>
      <c r="S12" s="2596"/>
      <c r="T12" s="2596"/>
      <c r="U12" s="2657"/>
      <c r="V12" s="2658">
        <v>0</v>
      </c>
      <c r="W12" s="2659"/>
      <c r="X12" s="2659"/>
      <c r="Y12" s="2659"/>
      <c r="Z12" s="2659"/>
      <c r="AA12" s="2659"/>
      <c r="AB12" s="2659"/>
      <c r="AC12" s="2659"/>
      <c r="AD12" s="2659"/>
      <c r="AE12" s="2659"/>
      <c r="AF12" s="2659"/>
      <c r="AG12" s="2659"/>
      <c r="AH12" s="2659"/>
      <c r="AI12" s="2659"/>
      <c r="AJ12" s="2659"/>
      <c r="AK12" s="2659"/>
      <c r="AL12" s="2659"/>
      <c r="AM12" s="1066" t="s">
        <v>17</v>
      </c>
      <c r="AN12" s="928"/>
    </row>
    <row r="13" spans="1:40" s="929" customFormat="1" ht="50.1" customHeight="1">
      <c r="A13" s="925"/>
      <c r="B13" s="1064"/>
      <c r="C13" s="1067" t="s">
        <v>758</v>
      </c>
      <c r="D13" s="2650" t="s">
        <v>204</v>
      </c>
      <c r="E13" s="2651"/>
      <c r="F13" s="2651"/>
      <c r="G13" s="2652"/>
      <c r="H13" s="2652"/>
      <c r="I13" s="2652"/>
      <c r="J13" s="2652"/>
      <c r="K13" s="2652"/>
      <c r="L13" s="2652"/>
      <c r="M13" s="2652"/>
      <c r="N13" s="2652"/>
      <c r="O13" s="2652"/>
      <c r="P13" s="2652"/>
      <c r="Q13" s="2652"/>
      <c r="R13" s="2653"/>
      <c r="S13" s="2653"/>
      <c r="T13" s="2653"/>
      <c r="U13" s="2654"/>
      <c r="V13" s="2647">
        <v>0</v>
      </c>
      <c r="W13" s="2655"/>
      <c r="X13" s="2655"/>
      <c r="Y13" s="2655"/>
      <c r="Z13" s="2655"/>
      <c r="AA13" s="2655"/>
      <c r="AB13" s="2655"/>
      <c r="AC13" s="2655"/>
      <c r="AD13" s="2655"/>
      <c r="AE13" s="2655"/>
      <c r="AF13" s="2655"/>
      <c r="AG13" s="2655"/>
      <c r="AH13" s="2655"/>
      <c r="AI13" s="2655"/>
      <c r="AJ13" s="2655"/>
      <c r="AK13" s="2655"/>
      <c r="AL13" s="2655"/>
      <c r="AM13" s="1068" t="s">
        <v>17</v>
      </c>
      <c r="AN13" s="928"/>
    </row>
    <row r="14" spans="1:40" s="929" customFormat="1" ht="20.100000000000001" customHeight="1">
      <c r="A14" s="925"/>
      <c r="B14" s="1064"/>
      <c r="C14" s="2550" t="s">
        <v>693</v>
      </c>
      <c r="D14" s="2639" t="s">
        <v>201</v>
      </c>
      <c r="E14" s="2640"/>
      <c r="F14" s="2640"/>
      <c r="G14" s="2641"/>
      <c r="H14" s="2641"/>
      <c r="I14" s="2641"/>
      <c r="J14" s="2641"/>
      <c r="K14" s="2641"/>
      <c r="L14" s="2641"/>
      <c r="M14" s="2641"/>
      <c r="N14" s="2641"/>
      <c r="O14" s="2641"/>
      <c r="P14" s="2641"/>
      <c r="Q14" s="2641"/>
      <c r="R14" s="2421"/>
      <c r="S14" s="2421"/>
      <c r="T14" s="2421"/>
      <c r="U14" s="2422"/>
      <c r="V14" s="2582" t="s">
        <v>187</v>
      </c>
      <c r="W14" s="2643"/>
      <c r="X14" s="2643"/>
      <c r="Y14" s="2643"/>
      <c r="Z14" s="2643"/>
      <c r="AA14" s="2643"/>
      <c r="AB14" s="2643"/>
      <c r="AC14" s="2643"/>
      <c r="AD14" s="2643"/>
      <c r="AE14" s="2582" t="s">
        <v>189</v>
      </c>
      <c r="AF14" s="2643"/>
      <c r="AG14" s="2643"/>
      <c r="AH14" s="2643"/>
      <c r="AI14" s="2643"/>
      <c r="AJ14" s="2643"/>
      <c r="AK14" s="2643"/>
      <c r="AL14" s="2643"/>
      <c r="AM14" s="2644"/>
      <c r="AN14" s="928"/>
    </row>
    <row r="15" spans="1:40" s="929" customFormat="1" ht="20.100000000000001" customHeight="1">
      <c r="A15" s="925"/>
      <c r="B15" s="1064"/>
      <c r="C15" s="2638"/>
      <c r="D15" s="2642"/>
      <c r="E15" s="2641"/>
      <c r="F15" s="2641"/>
      <c r="G15" s="2641"/>
      <c r="H15" s="2641"/>
      <c r="I15" s="2641"/>
      <c r="J15" s="2641"/>
      <c r="K15" s="2641"/>
      <c r="L15" s="2641"/>
      <c r="M15" s="2641"/>
      <c r="N15" s="2641"/>
      <c r="O15" s="2641"/>
      <c r="P15" s="2641"/>
      <c r="Q15" s="2641"/>
      <c r="R15" s="2421"/>
      <c r="S15" s="2421"/>
      <c r="T15" s="2421"/>
      <c r="U15" s="2422"/>
      <c r="V15" s="2584" t="str">
        <f>IF(V12-V13&gt;0,"〇","")</f>
        <v/>
      </c>
      <c r="W15" s="2645"/>
      <c r="X15" s="2645"/>
      <c r="Y15" s="2645"/>
      <c r="Z15" s="2645"/>
      <c r="AA15" s="2645"/>
      <c r="AB15" s="2645"/>
      <c r="AC15" s="2645"/>
      <c r="AD15" s="2646"/>
      <c r="AE15" s="2647"/>
      <c r="AF15" s="2648"/>
      <c r="AG15" s="2648"/>
      <c r="AH15" s="2648"/>
      <c r="AI15" s="2648"/>
      <c r="AJ15" s="2648"/>
      <c r="AK15" s="2648"/>
      <c r="AL15" s="2648"/>
      <c r="AM15" s="2649"/>
      <c r="AN15" s="928"/>
    </row>
    <row r="16" spans="1:40" s="929" customFormat="1" ht="20.100000000000001" customHeight="1">
      <c r="A16" s="925"/>
      <c r="B16" s="1064"/>
      <c r="C16" s="1069" t="s">
        <v>759</v>
      </c>
      <c r="D16" s="2620" t="s">
        <v>26</v>
      </c>
      <c r="E16" s="2621"/>
      <c r="F16" s="2621"/>
      <c r="G16" s="2622"/>
      <c r="H16" s="2622"/>
      <c r="I16" s="2622"/>
      <c r="J16" s="2622"/>
      <c r="K16" s="2623"/>
      <c r="L16" s="1070"/>
      <c r="M16" s="1070"/>
      <c r="N16" s="1070"/>
      <c r="O16" s="1070"/>
      <c r="P16" s="1070"/>
      <c r="Q16" s="1070"/>
      <c r="R16" s="1071"/>
      <c r="S16" s="1071"/>
      <c r="T16" s="1071"/>
      <c r="U16" s="1072"/>
      <c r="V16" s="1073"/>
      <c r="W16" s="2624" t="s">
        <v>77</v>
      </c>
      <c r="X16" s="2624"/>
      <c r="Y16" s="2624"/>
      <c r="Z16" s="2624"/>
      <c r="AA16" s="2624"/>
      <c r="AB16" s="2624"/>
      <c r="AC16" s="2624"/>
      <c r="AD16" s="2624"/>
      <c r="AE16" s="2624"/>
      <c r="AF16" s="2624"/>
      <c r="AG16" s="2624"/>
      <c r="AH16" s="2624"/>
      <c r="AI16" s="2624"/>
      <c r="AJ16" s="2624"/>
      <c r="AK16" s="2624"/>
      <c r="AL16" s="2624"/>
      <c r="AM16" s="2625"/>
      <c r="AN16" s="928"/>
    </row>
    <row r="17" spans="1:40" s="929" customFormat="1" ht="20.100000000000001" customHeight="1">
      <c r="A17" s="925"/>
      <c r="B17" s="1064"/>
      <c r="C17" s="933"/>
      <c r="D17" s="2626" t="s">
        <v>200</v>
      </c>
      <c r="E17" s="2627"/>
      <c r="F17" s="2627"/>
      <c r="G17" s="2628"/>
      <c r="H17" s="2628"/>
      <c r="I17" s="2628"/>
      <c r="J17" s="2628"/>
      <c r="K17" s="2628"/>
      <c r="L17" s="2628"/>
      <c r="M17" s="2628"/>
      <c r="N17" s="2628"/>
      <c r="O17" s="2628"/>
      <c r="P17" s="2628"/>
      <c r="Q17" s="2628"/>
      <c r="R17" s="927"/>
      <c r="S17" s="927"/>
      <c r="T17" s="927"/>
      <c r="U17" s="928"/>
      <c r="V17" s="1073"/>
      <c r="W17" s="2632" t="s">
        <v>133</v>
      </c>
      <c r="X17" s="2632"/>
      <c r="Y17" s="2632"/>
      <c r="Z17" s="2632"/>
      <c r="AA17" s="2632"/>
      <c r="AB17" s="2632"/>
      <c r="AC17" s="2632"/>
      <c r="AD17" s="2632"/>
      <c r="AE17" s="2632"/>
      <c r="AF17" s="2632"/>
      <c r="AG17" s="2632"/>
      <c r="AH17" s="2632"/>
      <c r="AI17" s="2632"/>
      <c r="AJ17" s="2632"/>
      <c r="AK17" s="2632"/>
      <c r="AL17" s="2632"/>
      <c r="AM17" s="2633"/>
      <c r="AN17" s="928"/>
    </row>
    <row r="18" spans="1:40" s="929" customFormat="1" ht="20.100000000000001" customHeight="1">
      <c r="A18" s="925"/>
      <c r="B18" s="1064"/>
      <c r="C18" s="933"/>
      <c r="D18" s="2629"/>
      <c r="E18" s="2628"/>
      <c r="F18" s="2628"/>
      <c r="G18" s="2628"/>
      <c r="H18" s="2628"/>
      <c r="I18" s="2628"/>
      <c r="J18" s="2628"/>
      <c r="K18" s="2628"/>
      <c r="L18" s="2628"/>
      <c r="M18" s="2628"/>
      <c r="N18" s="2628"/>
      <c r="O18" s="2628"/>
      <c r="P18" s="2628"/>
      <c r="Q18" s="2628"/>
      <c r="R18" s="927"/>
      <c r="S18" s="927"/>
      <c r="T18" s="927"/>
      <c r="U18" s="928"/>
      <c r="V18" s="1073"/>
      <c r="W18" s="2634" t="s">
        <v>134</v>
      </c>
      <c r="X18" s="2634"/>
      <c r="Y18" s="2634"/>
      <c r="Z18" s="2634"/>
      <c r="AA18" s="2634"/>
      <c r="AB18" s="2634"/>
      <c r="AC18" s="2634"/>
      <c r="AD18" s="2634"/>
      <c r="AE18" s="2634"/>
      <c r="AF18" s="2634"/>
      <c r="AG18" s="2634"/>
      <c r="AH18" s="2634"/>
      <c r="AI18" s="2634"/>
      <c r="AJ18" s="2634"/>
      <c r="AK18" s="2634"/>
      <c r="AL18" s="2634"/>
      <c r="AM18" s="2635"/>
      <c r="AN18" s="928"/>
    </row>
    <row r="19" spans="1:40" s="929" customFormat="1" ht="20.100000000000001" customHeight="1">
      <c r="A19" s="925"/>
      <c r="B19" s="1064"/>
      <c r="C19" s="933"/>
      <c r="D19" s="2630"/>
      <c r="E19" s="2631"/>
      <c r="F19" s="2631"/>
      <c r="G19" s="2631"/>
      <c r="H19" s="2631"/>
      <c r="I19" s="2631"/>
      <c r="J19" s="2631"/>
      <c r="K19" s="2631"/>
      <c r="L19" s="2631"/>
      <c r="M19" s="2631"/>
      <c r="N19" s="2631"/>
      <c r="O19" s="2631"/>
      <c r="P19" s="2631"/>
      <c r="Q19" s="2631"/>
      <c r="R19" s="1074"/>
      <c r="S19" s="1074"/>
      <c r="T19" s="1074"/>
      <c r="U19" s="1075"/>
      <c r="V19" s="1073"/>
      <c r="W19" s="2636" t="s">
        <v>135</v>
      </c>
      <c r="X19" s="2636"/>
      <c r="Y19" s="2636"/>
      <c r="Z19" s="2636"/>
      <c r="AA19" s="2636"/>
      <c r="AB19" s="2636"/>
      <c r="AC19" s="2636"/>
      <c r="AD19" s="2636"/>
      <c r="AE19" s="2636"/>
      <c r="AF19" s="2636"/>
      <c r="AG19" s="2636"/>
      <c r="AH19" s="2636"/>
      <c r="AI19" s="2636"/>
      <c r="AJ19" s="2636"/>
      <c r="AK19" s="2636"/>
      <c r="AL19" s="2636"/>
      <c r="AM19" s="2637"/>
      <c r="AN19" s="928"/>
    </row>
    <row r="20" spans="1:40" s="929" customFormat="1" ht="20.100000000000001" customHeight="1" thickBot="1">
      <c r="A20" s="925"/>
      <c r="B20" s="1064"/>
      <c r="C20" s="942"/>
      <c r="D20" s="2610" t="s">
        <v>24</v>
      </c>
      <c r="E20" s="2589"/>
      <c r="F20" s="2589"/>
      <c r="G20" s="2611"/>
      <c r="H20" s="2611"/>
      <c r="I20" s="2611"/>
      <c r="J20" s="2611"/>
      <c r="K20" s="2611"/>
      <c r="L20" s="2611"/>
      <c r="M20" s="2611"/>
      <c r="N20" s="2611"/>
      <c r="O20" s="2611"/>
      <c r="P20" s="2611"/>
      <c r="Q20" s="2611"/>
      <c r="R20" s="1076"/>
      <c r="S20" s="1076"/>
      <c r="T20" s="1076"/>
      <c r="U20" s="1077"/>
      <c r="V20" s="2612"/>
      <c r="W20" s="2613"/>
      <c r="X20" s="2613"/>
      <c r="Y20" s="2613"/>
      <c r="Z20" s="2613"/>
      <c r="AA20" s="2613"/>
      <c r="AB20" s="2613"/>
      <c r="AC20" s="2613"/>
      <c r="AD20" s="2613"/>
      <c r="AE20" s="2613"/>
      <c r="AF20" s="2613"/>
      <c r="AG20" s="2613"/>
      <c r="AH20" s="2613"/>
      <c r="AI20" s="2613"/>
      <c r="AJ20" s="2613"/>
      <c r="AK20" s="2613"/>
      <c r="AL20" s="2613"/>
      <c r="AM20" s="2614"/>
      <c r="AN20" s="928"/>
    </row>
    <row r="21" spans="1:40" ht="6" customHeight="1">
      <c r="A21" s="902"/>
      <c r="B21" s="926"/>
      <c r="C21" s="903"/>
      <c r="D21" s="1061"/>
      <c r="E21" s="1062"/>
      <c r="F21" s="1062"/>
      <c r="G21" s="1062"/>
      <c r="H21" s="1062"/>
      <c r="I21" s="1062"/>
      <c r="J21" s="1062"/>
      <c r="K21" s="1062"/>
      <c r="L21" s="1062"/>
      <c r="M21" s="1062"/>
      <c r="N21" s="1062"/>
      <c r="O21" s="1062"/>
      <c r="P21" s="1062"/>
      <c r="Q21" s="1062"/>
      <c r="R21" s="1062"/>
      <c r="S21" s="1063"/>
      <c r="T21" s="1063"/>
      <c r="U21" s="1063"/>
      <c r="V21" s="1063"/>
      <c r="W21" s="1063"/>
      <c r="X21" s="903"/>
      <c r="Y21" s="903"/>
      <c r="Z21" s="903"/>
      <c r="AA21" s="903"/>
      <c r="AB21" s="903"/>
      <c r="AC21" s="903"/>
      <c r="AD21" s="903"/>
      <c r="AE21" s="903"/>
      <c r="AF21" s="903"/>
      <c r="AG21" s="903"/>
      <c r="AH21" s="903"/>
      <c r="AI21" s="903"/>
      <c r="AJ21" s="903"/>
      <c r="AK21" s="903"/>
      <c r="AL21" s="903"/>
      <c r="AM21" s="903"/>
      <c r="AN21" s="904"/>
    </row>
    <row r="22" spans="1:40" ht="18" customHeight="1" thickBot="1">
      <c r="A22" s="902"/>
      <c r="B22" s="903" t="s">
        <v>760</v>
      </c>
      <c r="C22" s="903"/>
      <c r="D22" s="903"/>
      <c r="E22" s="903"/>
      <c r="F22" s="903"/>
      <c r="G22" s="903"/>
      <c r="H22" s="903"/>
      <c r="I22" s="903"/>
      <c r="J22" s="903"/>
      <c r="K22" s="903"/>
      <c r="L22" s="903"/>
      <c r="M22" s="903"/>
      <c r="N22" s="903"/>
      <c r="O22" s="903"/>
      <c r="P22" s="903"/>
      <c r="Q22" s="903"/>
      <c r="R22" s="903"/>
      <c r="S22" s="903"/>
      <c r="T22" s="903"/>
      <c r="U22" s="903"/>
      <c r="V22" s="903"/>
      <c r="W22" s="903"/>
      <c r="X22" s="903"/>
      <c r="Y22" s="903"/>
      <c r="Z22" s="903"/>
      <c r="AA22" s="903"/>
      <c r="AB22" s="903"/>
      <c r="AC22" s="903"/>
      <c r="AD22" s="903"/>
      <c r="AE22" s="903"/>
      <c r="AF22" s="903"/>
      <c r="AG22" s="903"/>
      <c r="AH22" s="903"/>
      <c r="AI22" s="903"/>
      <c r="AJ22" s="903"/>
      <c r="AK22" s="903"/>
      <c r="AL22" s="903"/>
      <c r="AM22" s="903"/>
      <c r="AN22" s="904"/>
    </row>
    <row r="23" spans="1:40" ht="18" customHeight="1">
      <c r="A23" s="902"/>
      <c r="B23" s="903"/>
      <c r="C23" s="1078" t="s">
        <v>761</v>
      </c>
      <c r="D23" s="2615" t="s">
        <v>762</v>
      </c>
      <c r="E23" s="2616"/>
      <c r="F23" s="2616"/>
      <c r="G23" s="2616"/>
      <c r="H23" s="2616"/>
      <c r="I23" s="2616"/>
      <c r="J23" s="2616"/>
      <c r="K23" s="2616"/>
      <c r="L23" s="2616"/>
      <c r="M23" s="2616"/>
      <c r="N23" s="2616"/>
      <c r="O23" s="2616"/>
      <c r="P23" s="2616"/>
      <c r="Q23" s="2616"/>
      <c r="R23" s="2616"/>
      <c r="S23" s="2616"/>
      <c r="T23" s="2616"/>
      <c r="U23" s="2617"/>
      <c r="V23" s="2618">
        <f>【様式９】計画書Ⅲ!$V$12</f>
        <v>585480</v>
      </c>
      <c r="W23" s="2619"/>
      <c r="X23" s="2619"/>
      <c r="Y23" s="2619"/>
      <c r="Z23" s="2619"/>
      <c r="AA23" s="2619"/>
      <c r="AB23" s="2619"/>
      <c r="AC23" s="2619"/>
      <c r="AD23" s="2619"/>
      <c r="AE23" s="2619"/>
      <c r="AF23" s="2619"/>
      <c r="AG23" s="2619"/>
      <c r="AH23" s="2619"/>
      <c r="AI23" s="2619"/>
      <c r="AJ23" s="2619"/>
      <c r="AK23" s="2619"/>
      <c r="AL23" s="2619"/>
      <c r="AM23" s="948" t="s">
        <v>527</v>
      </c>
      <c r="AN23" s="904"/>
    </row>
    <row r="24" spans="1:40" ht="18" customHeight="1">
      <c r="A24" s="902"/>
      <c r="B24" s="903"/>
      <c r="C24" s="1079" t="s">
        <v>712</v>
      </c>
      <c r="D24" s="2436" t="s">
        <v>763</v>
      </c>
      <c r="E24" s="2437"/>
      <c r="F24" s="2437"/>
      <c r="G24" s="2437"/>
      <c r="H24" s="2437"/>
      <c r="I24" s="2437"/>
      <c r="J24" s="2437"/>
      <c r="K24" s="2437"/>
      <c r="L24" s="2437"/>
      <c r="M24" s="2437"/>
      <c r="N24" s="2437"/>
      <c r="O24" s="2437"/>
      <c r="P24" s="2437"/>
      <c r="Q24" s="2437"/>
      <c r="R24" s="2437"/>
      <c r="S24" s="2437"/>
      <c r="T24" s="2437"/>
      <c r="U24" s="2437"/>
      <c r="V24" s="2438">
        <f>【様式10別添２】配分変更一覧表!$F$18</f>
        <v>0</v>
      </c>
      <c r="W24" s="2439"/>
      <c r="X24" s="2439"/>
      <c r="Y24" s="2439"/>
      <c r="Z24" s="2439"/>
      <c r="AA24" s="2439"/>
      <c r="AB24" s="2439"/>
      <c r="AC24" s="2439"/>
      <c r="AD24" s="2439"/>
      <c r="AE24" s="2439"/>
      <c r="AF24" s="2439"/>
      <c r="AG24" s="2439"/>
      <c r="AH24" s="2439"/>
      <c r="AI24" s="2439"/>
      <c r="AJ24" s="2439"/>
      <c r="AK24" s="2439"/>
      <c r="AL24" s="2440"/>
      <c r="AM24" s="1080" t="s">
        <v>527</v>
      </c>
      <c r="AN24" s="904"/>
    </row>
    <row r="25" spans="1:40" ht="18" customHeight="1">
      <c r="A25" s="902"/>
      <c r="B25" s="903"/>
      <c r="C25" s="1079" t="s">
        <v>693</v>
      </c>
      <c r="D25" s="2436" t="s">
        <v>764</v>
      </c>
      <c r="E25" s="2437"/>
      <c r="F25" s="2437"/>
      <c r="G25" s="2437"/>
      <c r="H25" s="2437"/>
      <c r="I25" s="2437"/>
      <c r="J25" s="2437"/>
      <c r="K25" s="2437"/>
      <c r="L25" s="2437"/>
      <c r="M25" s="2437"/>
      <c r="N25" s="2437"/>
      <c r="O25" s="2437"/>
      <c r="P25" s="2437"/>
      <c r="Q25" s="2437"/>
      <c r="R25" s="2437"/>
      <c r="S25" s="2437"/>
      <c r="T25" s="2437"/>
      <c r="U25" s="2437"/>
      <c r="V25" s="2438">
        <f>【様式10別添２】配分変更一覧表!$G$18</f>
        <v>0</v>
      </c>
      <c r="W25" s="2439"/>
      <c r="X25" s="2439"/>
      <c r="Y25" s="2439"/>
      <c r="Z25" s="2439"/>
      <c r="AA25" s="2439"/>
      <c r="AB25" s="2439"/>
      <c r="AC25" s="2439"/>
      <c r="AD25" s="2439"/>
      <c r="AE25" s="2439"/>
      <c r="AF25" s="2439"/>
      <c r="AG25" s="2439"/>
      <c r="AH25" s="2439"/>
      <c r="AI25" s="2439"/>
      <c r="AJ25" s="2439"/>
      <c r="AK25" s="2439"/>
      <c r="AL25" s="2440"/>
      <c r="AM25" s="1080" t="s">
        <v>527</v>
      </c>
      <c r="AN25" s="904"/>
    </row>
    <row r="26" spans="1:40" ht="18" customHeight="1">
      <c r="A26" s="902"/>
      <c r="B26" s="903"/>
      <c r="C26" s="1081" t="s">
        <v>765</v>
      </c>
      <c r="D26" s="2436" t="s">
        <v>766</v>
      </c>
      <c r="E26" s="2437"/>
      <c r="F26" s="2437"/>
      <c r="G26" s="2437"/>
      <c r="H26" s="2437"/>
      <c r="I26" s="2437"/>
      <c r="J26" s="2437"/>
      <c r="K26" s="2437"/>
      <c r="L26" s="2437"/>
      <c r="M26" s="2437"/>
      <c r="N26" s="2437"/>
      <c r="O26" s="2437"/>
      <c r="P26" s="2437"/>
      <c r="Q26" s="2437"/>
      <c r="R26" s="2437"/>
      <c r="S26" s="2437"/>
      <c r="T26" s="2437"/>
      <c r="U26" s="2437"/>
      <c r="V26" s="2441">
        <f>V23-V24+V25</f>
        <v>585480</v>
      </c>
      <c r="W26" s="2442"/>
      <c r="X26" s="2442"/>
      <c r="Y26" s="2442"/>
      <c r="Z26" s="2442"/>
      <c r="AA26" s="2442"/>
      <c r="AB26" s="2442"/>
      <c r="AC26" s="2442"/>
      <c r="AD26" s="2442"/>
      <c r="AE26" s="2442"/>
      <c r="AF26" s="2442"/>
      <c r="AG26" s="2442"/>
      <c r="AH26" s="2442"/>
      <c r="AI26" s="2442"/>
      <c r="AJ26" s="2442"/>
      <c r="AK26" s="2442"/>
      <c r="AL26" s="2443"/>
      <c r="AM26" s="1080" t="s">
        <v>527</v>
      </c>
      <c r="AN26" s="904"/>
    </row>
    <row r="27" spans="1:40" ht="18" customHeight="1" thickBot="1">
      <c r="A27" s="902"/>
      <c r="B27" s="903"/>
      <c r="C27" s="1082" t="s">
        <v>697</v>
      </c>
      <c r="D27" s="2600" t="s">
        <v>767</v>
      </c>
      <c r="E27" s="2601"/>
      <c r="F27" s="2601"/>
      <c r="G27" s="2601"/>
      <c r="H27" s="2601"/>
      <c r="I27" s="2601"/>
      <c r="J27" s="2601"/>
      <c r="K27" s="2601"/>
      <c r="L27" s="2601"/>
      <c r="M27" s="2601"/>
      <c r="N27" s="2601"/>
      <c r="O27" s="2601"/>
      <c r="P27" s="2601"/>
      <c r="Q27" s="2601"/>
      <c r="R27" s="2601"/>
      <c r="S27" s="2601"/>
      <c r="T27" s="2601"/>
      <c r="U27" s="2602"/>
      <c r="V27" s="2603" t="s">
        <v>768</v>
      </c>
      <c r="W27" s="2604"/>
      <c r="X27" s="2604"/>
      <c r="Y27" s="2604"/>
      <c r="Z27" s="2604"/>
      <c r="AA27" s="2604"/>
      <c r="AB27" s="2604"/>
      <c r="AC27" s="2604"/>
      <c r="AD27" s="2604"/>
      <c r="AE27" s="2604"/>
      <c r="AF27" s="2604"/>
      <c r="AG27" s="2604"/>
      <c r="AH27" s="2604"/>
      <c r="AI27" s="2604"/>
      <c r="AJ27" s="2604"/>
      <c r="AK27" s="2604"/>
      <c r="AL27" s="2604"/>
      <c r="AM27" s="2605"/>
      <c r="AN27" s="904"/>
    </row>
    <row r="28" spans="1:40" ht="32.25" hidden="1" customHeight="1">
      <c r="A28" s="902"/>
      <c r="B28" s="903"/>
      <c r="C28" s="924"/>
      <c r="D28" s="2447"/>
      <c r="E28" s="2447"/>
      <c r="F28" s="2447"/>
      <c r="G28" s="2447"/>
      <c r="H28" s="2447"/>
      <c r="I28" s="2447"/>
      <c r="J28" s="2447"/>
      <c r="K28" s="2447"/>
      <c r="L28" s="2447"/>
      <c r="M28" s="2447"/>
      <c r="N28" s="2447"/>
      <c r="O28" s="2447"/>
      <c r="P28" s="2447"/>
      <c r="Q28" s="2447"/>
      <c r="R28" s="2447"/>
      <c r="S28" s="2447"/>
      <c r="T28" s="2447"/>
      <c r="U28" s="2447"/>
      <c r="V28" s="2447"/>
      <c r="W28" s="2447"/>
      <c r="X28" s="2447"/>
      <c r="Y28" s="2447"/>
      <c r="Z28" s="2447"/>
      <c r="AA28" s="2447"/>
      <c r="AB28" s="2447"/>
      <c r="AC28" s="2447"/>
      <c r="AD28" s="2447"/>
      <c r="AE28" s="2447"/>
      <c r="AF28" s="2447"/>
      <c r="AG28" s="2447"/>
      <c r="AH28" s="2447"/>
      <c r="AI28" s="2447"/>
      <c r="AJ28" s="2447"/>
      <c r="AK28" s="2447"/>
      <c r="AL28" s="2447"/>
      <c r="AM28" s="2447"/>
      <c r="AN28" s="904"/>
    </row>
    <row r="29" spans="1:40" s="920" customFormat="1" ht="18" hidden="1" customHeight="1">
      <c r="A29" s="915"/>
      <c r="B29" s="916"/>
      <c r="C29" s="908"/>
      <c r="D29" s="916"/>
      <c r="E29" s="908"/>
      <c r="F29" s="908"/>
      <c r="G29" s="908"/>
      <c r="H29" s="908"/>
      <c r="I29" s="908"/>
      <c r="J29" s="908"/>
      <c r="K29" s="908"/>
      <c r="L29" s="908"/>
      <c r="M29" s="908"/>
      <c r="N29" s="908"/>
      <c r="O29" s="908"/>
      <c r="P29" s="908"/>
      <c r="Q29" s="908"/>
      <c r="R29" s="908"/>
      <c r="S29" s="908"/>
      <c r="T29" s="908"/>
      <c r="U29" s="908"/>
      <c r="V29" s="908"/>
      <c r="W29" s="908"/>
      <c r="X29" s="908"/>
      <c r="Y29" s="908"/>
      <c r="Z29" s="908"/>
      <c r="AA29" s="908"/>
      <c r="AB29" s="908"/>
      <c r="AC29" s="908"/>
      <c r="AD29" s="908"/>
      <c r="AE29" s="908"/>
      <c r="AF29" s="908"/>
      <c r="AG29" s="908"/>
      <c r="AH29" s="908"/>
      <c r="AI29" s="908"/>
      <c r="AJ29" s="908"/>
      <c r="AK29" s="908"/>
      <c r="AL29" s="908"/>
      <c r="AM29" s="908"/>
      <c r="AN29" s="919"/>
    </row>
    <row r="30" spans="1:40" s="929" customFormat="1" ht="20.100000000000001" customHeight="1" thickBot="1">
      <c r="A30" s="925"/>
      <c r="B30" s="926" t="s">
        <v>769</v>
      </c>
      <c r="C30" s="926"/>
      <c r="D30" s="926"/>
      <c r="E30" s="926"/>
      <c r="F30" s="926"/>
      <c r="G30" s="926"/>
      <c r="H30" s="926"/>
      <c r="I30" s="926"/>
      <c r="J30" s="926"/>
      <c r="K30" s="926"/>
      <c r="L30" s="926"/>
      <c r="M30" s="926"/>
      <c r="N30" s="926"/>
      <c r="O30" s="926"/>
      <c r="P30" s="926"/>
      <c r="Q30" s="926"/>
      <c r="R30" s="926"/>
      <c r="S30" s="926"/>
      <c r="T30" s="926"/>
      <c r="U30" s="926"/>
      <c r="V30" s="926"/>
      <c r="W30" s="926"/>
      <c r="X30" s="926"/>
      <c r="Y30" s="926"/>
      <c r="Z30" s="926"/>
      <c r="AA30" s="926"/>
      <c r="AB30" s="926"/>
      <c r="AC30" s="926"/>
      <c r="AD30" s="926"/>
      <c r="AE30" s="926"/>
      <c r="AF30" s="926"/>
      <c r="AG30" s="926"/>
      <c r="AH30" s="926"/>
      <c r="AI30" s="927"/>
      <c r="AJ30" s="927"/>
      <c r="AK30" s="927"/>
      <c r="AL30" s="927"/>
      <c r="AM30" s="927"/>
      <c r="AN30" s="928"/>
    </row>
    <row r="31" spans="1:40" s="929" customFormat="1" ht="30" customHeight="1">
      <c r="A31" s="925"/>
      <c r="B31" s="927"/>
      <c r="C31" s="930" t="s">
        <v>770</v>
      </c>
      <c r="D31" s="2448" t="s">
        <v>296</v>
      </c>
      <c r="E31" s="2449"/>
      <c r="F31" s="2449"/>
      <c r="G31" s="2449"/>
      <c r="H31" s="2449"/>
      <c r="I31" s="2449"/>
      <c r="J31" s="2449"/>
      <c r="K31" s="2449"/>
      <c r="L31" s="2449"/>
      <c r="M31" s="2449"/>
      <c r="N31" s="2449"/>
      <c r="O31" s="2449"/>
      <c r="P31" s="2449"/>
      <c r="Q31" s="2450"/>
      <c r="R31" s="2450"/>
      <c r="S31" s="2450"/>
      <c r="T31" s="2450"/>
      <c r="U31" s="2451"/>
      <c r="V31" s="2452">
        <f>ROUNDDOWN(V32+V39,-3)</f>
        <v>0</v>
      </c>
      <c r="W31" s="2453"/>
      <c r="X31" s="2453"/>
      <c r="Y31" s="2453"/>
      <c r="Z31" s="2453"/>
      <c r="AA31" s="2453"/>
      <c r="AB31" s="2453"/>
      <c r="AC31" s="2453"/>
      <c r="AD31" s="2453"/>
      <c r="AE31" s="2453"/>
      <c r="AF31" s="2453"/>
      <c r="AG31" s="2453"/>
      <c r="AH31" s="2453"/>
      <c r="AI31" s="2453"/>
      <c r="AJ31" s="2453"/>
      <c r="AK31" s="2453"/>
      <c r="AL31" s="2453"/>
      <c r="AM31" s="931" t="s">
        <v>17</v>
      </c>
      <c r="AN31" s="928"/>
    </row>
    <row r="32" spans="1:40" s="929" customFormat="1" ht="20.100000000000001" customHeight="1">
      <c r="A32" s="925"/>
      <c r="B32" s="927"/>
      <c r="C32" s="932"/>
      <c r="D32" s="933"/>
      <c r="E32" s="2606" t="s">
        <v>771</v>
      </c>
      <c r="F32" s="2607"/>
      <c r="G32" s="2607"/>
      <c r="H32" s="2607"/>
      <c r="I32" s="2607"/>
      <c r="J32" s="2607"/>
      <c r="K32" s="2607"/>
      <c r="L32" s="2607"/>
      <c r="M32" s="2607"/>
      <c r="N32" s="2607"/>
      <c r="O32" s="2607"/>
      <c r="P32" s="2607"/>
      <c r="Q32" s="2608"/>
      <c r="R32" s="2608"/>
      <c r="S32" s="2608"/>
      <c r="T32" s="2608"/>
      <c r="U32" s="2609"/>
      <c r="V32" s="2454">
        <f>'【様式10別添１】賃金改善明細書（職員別）'!$J$59</f>
        <v>0</v>
      </c>
      <c r="W32" s="2455"/>
      <c r="X32" s="2455"/>
      <c r="Y32" s="2455"/>
      <c r="Z32" s="2455"/>
      <c r="AA32" s="2455"/>
      <c r="AB32" s="2455"/>
      <c r="AC32" s="2455"/>
      <c r="AD32" s="2455"/>
      <c r="AE32" s="2455"/>
      <c r="AF32" s="2455"/>
      <c r="AG32" s="2455"/>
      <c r="AH32" s="2455"/>
      <c r="AI32" s="2455"/>
      <c r="AJ32" s="2455"/>
      <c r="AK32" s="2455"/>
      <c r="AL32" s="2455"/>
      <c r="AM32" s="934" t="s">
        <v>17</v>
      </c>
      <c r="AN32" s="928"/>
    </row>
    <row r="33" spans="1:40" s="929" customFormat="1" ht="20.100000000000001" hidden="1" customHeight="1">
      <c r="A33" s="925"/>
      <c r="B33" s="927"/>
      <c r="C33" s="932"/>
      <c r="D33" s="933"/>
      <c r="E33" s="935"/>
      <c r="F33" s="2434" t="s">
        <v>702</v>
      </c>
      <c r="G33" s="2435"/>
      <c r="H33" s="2435"/>
      <c r="I33" s="2435"/>
      <c r="J33" s="2435"/>
      <c r="K33" s="2435"/>
      <c r="L33" s="2435"/>
      <c r="M33" s="2435"/>
      <c r="N33" s="2435"/>
      <c r="O33" s="2435"/>
      <c r="P33" s="2435"/>
      <c r="Q33" s="2421"/>
      <c r="R33" s="2421"/>
      <c r="S33" s="2421"/>
      <c r="T33" s="2421"/>
      <c r="U33" s="2422"/>
      <c r="V33" s="2423"/>
      <c r="W33" s="2424"/>
      <c r="X33" s="2424"/>
      <c r="Y33" s="2424"/>
      <c r="Z33" s="2424"/>
      <c r="AA33" s="2424"/>
      <c r="AB33" s="2424"/>
      <c r="AC33" s="2424"/>
      <c r="AD33" s="2424"/>
      <c r="AE33" s="2424"/>
      <c r="AF33" s="2424"/>
      <c r="AG33" s="2424"/>
      <c r="AH33" s="2424"/>
      <c r="AI33" s="2424"/>
      <c r="AJ33" s="2424"/>
      <c r="AK33" s="2424"/>
      <c r="AL33" s="2424"/>
      <c r="AM33" s="934" t="s">
        <v>17</v>
      </c>
      <c r="AN33" s="928"/>
    </row>
    <row r="34" spans="1:40" s="929" customFormat="1" ht="21.75" hidden="1" customHeight="1">
      <c r="A34" s="925"/>
      <c r="B34" s="927"/>
      <c r="C34" s="932"/>
      <c r="D34" s="933"/>
      <c r="E34" s="935"/>
      <c r="F34" s="2419" t="s">
        <v>772</v>
      </c>
      <c r="G34" s="2420"/>
      <c r="H34" s="2420"/>
      <c r="I34" s="2420"/>
      <c r="J34" s="2420"/>
      <c r="K34" s="2420"/>
      <c r="L34" s="2420"/>
      <c r="M34" s="2420"/>
      <c r="N34" s="2420"/>
      <c r="O34" s="2420"/>
      <c r="P34" s="2420"/>
      <c r="Q34" s="2421"/>
      <c r="R34" s="2421"/>
      <c r="S34" s="2421"/>
      <c r="T34" s="2421"/>
      <c r="U34" s="2422"/>
      <c r="V34" s="2423"/>
      <c r="W34" s="2424"/>
      <c r="X34" s="2424"/>
      <c r="Y34" s="2424"/>
      <c r="Z34" s="2424"/>
      <c r="AA34" s="2424"/>
      <c r="AB34" s="2424"/>
      <c r="AC34" s="2424"/>
      <c r="AD34" s="2424"/>
      <c r="AE34" s="2424"/>
      <c r="AF34" s="2424"/>
      <c r="AG34" s="2424"/>
      <c r="AH34" s="2424"/>
      <c r="AI34" s="2424"/>
      <c r="AJ34" s="2424"/>
      <c r="AK34" s="2424"/>
      <c r="AL34" s="2424"/>
      <c r="AM34" s="934" t="s">
        <v>17</v>
      </c>
      <c r="AN34" s="928"/>
    </row>
    <row r="35" spans="1:40" s="929" customFormat="1" ht="21.75" hidden="1" customHeight="1">
      <c r="A35" s="925"/>
      <c r="B35" s="927"/>
      <c r="C35" s="932"/>
      <c r="D35" s="933"/>
      <c r="E35" s="935"/>
      <c r="F35" s="2419" t="s">
        <v>704</v>
      </c>
      <c r="G35" s="2420"/>
      <c r="H35" s="2420"/>
      <c r="I35" s="2420"/>
      <c r="J35" s="2420"/>
      <c r="K35" s="2420"/>
      <c r="L35" s="2420"/>
      <c r="M35" s="2420"/>
      <c r="N35" s="2420"/>
      <c r="O35" s="2420"/>
      <c r="P35" s="2420"/>
      <c r="Q35" s="2421"/>
      <c r="R35" s="2421"/>
      <c r="S35" s="2421"/>
      <c r="T35" s="2421"/>
      <c r="U35" s="2422"/>
      <c r="V35" s="2423"/>
      <c r="W35" s="2424"/>
      <c r="X35" s="2424"/>
      <c r="Y35" s="2424"/>
      <c r="Z35" s="2424"/>
      <c r="AA35" s="2424"/>
      <c r="AB35" s="2424"/>
      <c r="AC35" s="2424"/>
      <c r="AD35" s="2424"/>
      <c r="AE35" s="2424"/>
      <c r="AF35" s="2424"/>
      <c r="AG35" s="2424"/>
      <c r="AH35" s="2424"/>
      <c r="AI35" s="2424"/>
      <c r="AJ35" s="2424"/>
      <c r="AK35" s="2424"/>
      <c r="AL35" s="2424"/>
      <c r="AM35" s="934" t="s">
        <v>17</v>
      </c>
      <c r="AN35" s="928"/>
    </row>
    <row r="36" spans="1:40" s="929" customFormat="1" ht="20.100000000000001" hidden="1" customHeight="1">
      <c r="A36" s="925"/>
      <c r="B36" s="927"/>
      <c r="C36" s="932"/>
      <c r="D36" s="933"/>
      <c r="E36" s="936"/>
      <c r="F36" s="2430" t="s">
        <v>705</v>
      </c>
      <c r="G36" s="2431"/>
      <c r="H36" s="2431"/>
      <c r="I36" s="2431"/>
      <c r="J36" s="2431"/>
      <c r="K36" s="2431"/>
      <c r="L36" s="2431"/>
      <c r="M36" s="2431"/>
      <c r="N36" s="2431"/>
      <c r="O36" s="2431"/>
      <c r="P36" s="2431"/>
      <c r="Q36" s="2432"/>
      <c r="R36" s="2432"/>
      <c r="S36" s="2432"/>
      <c r="T36" s="2432"/>
      <c r="U36" s="2433"/>
      <c r="V36" s="2423"/>
      <c r="W36" s="2424"/>
      <c r="X36" s="2424"/>
      <c r="Y36" s="2424"/>
      <c r="Z36" s="2424"/>
      <c r="AA36" s="2424"/>
      <c r="AB36" s="2424"/>
      <c r="AC36" s="2424"/>
      <c r="AD36" s="2424"/>
      <c r="AE36" s="2424"/>
      <c r="AF36" s="2424"/>
      <c r="AG36" s="2424"/>
      <c r="AH36" s="2424"/>
      <c r="AI36" s="2424"/>
      <c r="AJ36" s="2424"/>
      <c r="AK36" s="2424"/>
      <c r="AL36" s="2424"/>
      <c r="AM36" s="937" t="s">
        <v>17</v>
      </c>
      <c r="AN36" s="928"/>
    </row>
    <row r="37" spans="1:40" s="929" customFormat="1" ht="30" hidden="1" customHeight="1">
      <c r="A37" s="925"/>
      <c r="B37" s="927"/>
      <c r="C37" s="932"/>
      <c r="D37" s="933"/>
      <c r="E37" s="935"/>
      <c r="F37" s="938"/>
      <c r="G37" s="2419" t="s">
        <v>706</v>
      </c>
      <c r="H37" s="2420"/>
      <c r="I37" s="2420"/>
      <c r="J37" s="2420"/>
      <c r="K37" s="2420"/>
      <c r="L37" s="2420"/>
      <c r="M37" s="2420"/>
      <c r="N37" s="2420"/>
      <c r="O37" s="2420"/>
      <c r="P37" s="2420"/>
      <c r="Q37" s="2421"/>
      <c r="R37" s="2421"/>
      <c r="S37" s="2421"/>
      <c r="T37" s="2421"/>
      <c r="U37" s="2422"/>
      <c r="V37" s="2423"/>
      <c r="W37" s="2424"/>
      <c r="X37" s="2424"/>
      <c r="Y37" s="2424"/>
      <c r="Z37" s="2424"/>
      <c r="AA37" s="2424"/>
      <c r="AB37" s="2424"/>
      <c r="AC37" s="2424"/>
      <c r="AD37" s="2424"/>
      <c r="AE37" s="2424"/>
      <c r="AF37" s="2424"/>
      <c r="AG37" s="2424"/>
      <c r="AH37" s="2424"/>
      <c r="AI37" s="2424"/>
      <c r="AJ37" s="2424"/>
      <c r="AK37" s="2424"/>
      <c r="AL37" s="2424"/>
      <c r="AM37" s="937" t="s">
        <v>17</v>
      </c>
      <c r="AN37" s="928"/>
    </row>
    <row r="38" spans="1:40" s="929" customFormat="1" ht="50.1" hidden="1" customHeight="1">
      <c r="A38" s="925"/>
      <c r="B38" s="927"/>
      <c r="C38" s="932"/>
      <c r="D38" s="933"/>
      <c r="E38" s="939"/>
      <c r="F38" s="940"/>
      <c r="G38" s="2419" t="s">
        <v>707</v>
      </c>
      <c r="H38" s="2420"/>
      <c r="I38" s="2420"/>
      <c r="J38" s="2420"/>
      <c r="K38" s="2420"/>
      <c r="L38" s="2420"/>
      <c r="M38" s="2420"/>
      <c r="N38" s="2420"/>
      <c r="O38" s="2420"/>
      <c r="P38" s="2420"/>
      <c r="Q38" s="2421"/>
      <c r="R38" s="2421"/>
      <c r="S38" s="2421"/>
      <c r="T38" s="2421"/>
      <c r="U38" s="2422"/>
      <c r="V38" s="2423"/>
      <c r="W38" s="2424"/>
      <c r="X38" s="2424"/>
      <c r="Y38" s="2424"/>
      <c r="Z38" s="2424"/>
      <c r="AA38" s="2424"/>
      <c r="AB38" s="2424"/>
      <c r="AC38" s="2424"/>
      <c r="AD38" s="2424"/>
      <c r="AE38" s="2424"/>
      <c r="AF38" s="2424"/>
      <c r="AG38" s="2424"/>
      <c r="AH38" s="2424"/>
      <c r="AI38" s="2424"/>
      <c r="AJ38" s="2424"/>
      <c r="AK38" s="2424"/>
      <c r="AL38" s="2424"/>
      <c r="AM38" s="937" t="s">
        <v>17</v>
      </c>
      <c r="AN38" s="928"/>
    </row>
    <row r="39" spans="1:40" s="929" customFormat="1" ht="20.100000000000001" customHeight="1">
      <c r="A39" s="925"/>
      <c r="B39" s="927"/>
      <c r="C39" s="932"/>
      <c r="D39" s="933"/>
      <c r="E39" s="2430" t="s">
        <v>773</v>
      </c>
      <c r="F39" s="2432"/>
      <c r="G39" s="2432"/>
      <c r="H39" s="2432"/>
      <c r="I39" s="2432"/>
      <c r="J39" s="2432"/>
      <c r="K39" s="2432"/>
      <c r="L39" s="2432"/>
      <c r="M39" s="2432"/>
      <c r="N39" s="2432"/>
      <c r="O39" s="2432"/>
      <c r="P39" s="2432"/>
      <c r="Q39" s="2432"/>
      <c r="R39" s="2432"/>
      <c r="S39" s="2432"/>
      <c r="T39" s="2432"/>
      <c r="U39" s="2433"/>
      <c r="V39" s="2598">
        <f>'【様式10別添１】賃金改善明細書（職員別）'!$M$59</f>
        <v>0</v>
      </c>
      <c r="W39" s="2599"/>
      <c r="X39" s="2599"/>
      <c r="Y39" s="2599"/>
      <c r="Z39" s="2599"/>
      <c r="AA39" s="2599"/>
      <c r="AB39" s="2599"/>
      <c r="AC39" s="2599"/>
      <c r="AD39" s="2599"/>
      <c r="AE39" s="2599"/>
      <c r="AF39" s="2599"/>
      <c r="AG39" s="2599"/>
      <c r="AH39" s="2599"/>
      <c r="AI39" s="2599"/>
      <c r="AJ39" s="2599"/>
      <c r="AK39" s="2599"/>
      <c r="AL39" s="2599"/>
      <c r="AM39" s="934" t="s">
        <v>17</v>
      </c>
      <c r="AN39" s="928"/>
    </row>
    <row r="40" spans="1:40" s="929" customFormat="1" ht="54" customHeight="1" thickBot="1">
      <c r="A40" s="925"/>
      <c r="B40" s="927"/>
      <c r="C40" s="1083" t="s">
        <v>774</v>
      </c>
      <c r="D40" s="2589" t="s">
        <v>775</v>
      </c>
      <c r="E40" s="2590"/>
      <c r="F40" s="2590"/>
      <c r="G40" s="2590"/>
      <c r="H40" s="2590"/>
      <c r="I40" s="2590"/>
      <c r="J40" s="2590"/>
      <c r="K40" s="2590"/>
      <c r="L40" s="2590"/>
      <c r="M40" s="2590"/>
      <c r="N40" s="2590"/>
      <c r="O40" s="2590"/>
      <c r="P40" s="2590"/>
      <c r="Q40" s="2590"/>
      <c r="R40" s="2590"/>
      <c r="S40" s="2590"/>
      <c r="T40" s="2590"/>
      <c r="U40" s="2590"/>
      <c r="V40" s="2591"/>
      <c r="W40" s="2592"/>
      <c r="X40" s="2592"/>
      <c r="Y40" s="2592"/>
      <c r="Z40" s="2592"/>
      <c r="AA40" s="2592"/>
      <c r="AB40" s="2592"/>
      <c r="AC40" s="2592"/>
      <c r="AD40" s="2592"/>
      <c r="AE40" s="2592"/>
      <c r="AF40" s="2592"/>
      <c r="AG40" s="2592"/>
      <c r="AH40" s="2592"/>
      <c r="AI40" s="2592"/>
      <c r="AJ40" s="2592"/>
      <c r="AK40" s="2592"/>
      <c r="AL40" s="2592"/>
      <c r="AM40" s="2593"/>
      <c r="AN40" s="928"/>
    </row>
    <row r="41" spans="1:40" ht="18" hidden="1" customHeight="1">
      <c r="A41" s="902"/>
      <c r="B41" s="903"/>
      <c r="C41" s="903"/>
      <c r="D41" s="944"/>
      <c r="E41" s="944"/>
      <c r="F41" s="944"/>
      <c r="G41" s="944"/>
      <c r="H41" s="944"/>
      <c r="I41" s="944"/>
      <c r="J41" s="944"/>
      <c r="K41" s="944"/>
      <c r="L41" s="944"/>
      <c r="M41" s="944"/>
      <c r="N41" s="944"/>
      <c r="O41" s="944"/>
      <c r="P41" s="944"/>
      <c r="Q41" s="944"/>
      <c r="R41" s="944"/>
      <c r="S41" s="944"/>
      <c r="T41" s="944"/>
      <c r="U41" s="944"/>
      <c r="V41" s="945"/>
      <c r="W41" s="945"/>
      <c r="X41" s="945"/>
      <c r="Y41" s="945"/>
      <c r="Z41" s="945"/>
      <c r="AA41" s="945"/>
      <c r="AB41" s="945"/>
      <c r="AC41" s="945"/>
      <c r="AD41" s="945"/>
      <c r="AE41" s="945"/>
      <c r="AF41" s="945"/>
      <c r="AG41" s="945"/>
      <c r="AH41" s="945"/>
      <c r="AI41" s="945"/>
      <c r="AJ41" s="945"/>
      <c r="AK41" s="945"/>
      <c r="AL41" s="945"/>
      <c r="AM41" s="945"/>
      <c r="AN41" s="904"/>
    </row>
    <row r="42" spans="1:40" ht="18" hidden="1" customHeight="1" thickBot="1">
      <c r="A42" s="902"/>
      <c r="B42" s="903" t="s">
        <v>776</v>
      </c>
      <c r="C42" s="903"/>
      <c r="D42" s="944"/>
      <c r="E42" s="944"/>
      <c r="F42" s="944"/>
      <c r="G42" s="944"/>
      <c r="H42" s="944"/>
      <c r="I42" s="944"/>
      <c r="J42" s="944"/>
      <c r="K42" s="944"/>
      <c r="L42" s="944"/>
      <c r="M42" s="944"/>
      <c r="N42" s="944"/>
      <c r="O42" s="944"/>
      <c r="P42" s="944"/>
      <c r="Q42" s="944"/>
      <c r="R42" s="944"/>
      <c r="S42" s="944"/>
      <c r="T42" s="944"/>
      <c r="U42" s="944"/>
      <c r="V42" s="945"/>
      <c r="W42" s="945"/>
      <c r="X42" s="945"/>
      <c r="Y42" s="945"/>
      <c r="Z42" s="945"/>
      <c r="AA42" s="945"/>
      <c r="AB42" s="945"/>
      <c r="AC42" s="945"/>
      <c r="AD42" s="945"/>
      <c r="AE42" s="945"/>
      <c r="AF42" s="945"/>
      <c r="AG42" s="945"/>
      <c r="AH42" s="945"/>
      <c r="AI42" s="945"/>
      <c r="AJ42" s="945"/>
      <c r="AK42" s="945"/>
      <c r="AL42" s="945"/>
      <c r="AM42" s="945"/>
      <c r="AN42" s="904"/>
    </row>
    <row r="43" spans="1:40" ht="18" hidden="1" customHeight="1">
      <c r="A43" s="902"/>
      <c r="B43" s="903"/>
      <c r="C43" s="946" t="s">
        <v>710</v>
      </c>
      <c r="D43" s="947" t="s">
        <v>777</v>
      </c>
      <c r="E43" s="947"/>
      <c r="F43" s="947"/>
      <c r="G43" s="947"/>
      <c r="H43" s="947"/>
      <c r="I43" s="947"/>
      <c r="J43" s="947"/>
      <c r="K43" s="947"/>
      <c r="L43" s="947"/>
      <c r="M43" s="947"/>
      <c r="N43" s="947"/>
      <c r="O43" s="947"/>
      <c r="P43" s="947"/>
      <c r="Q43" s="947"/>
      <c r="R43" s="947"/>
      <c r="S43" s="947"/>
      <c r="T43" s="947"/>
      <c r="U43" s="947"/>
      <c r="V43" s="2411"/>
      <c r="W43" s="2412"/>
      <c r="X43" s="2412"/>
      <c r="Y43" s="2412"/>
      <c r="Z43" s="2412"/>
      <c r="AA43" s="2412"/>
      <c r="AB43" s="2412"/>
      <c r="AC43" s="2412"/>
      <c r="AD43" s="2412"/>
      <c r="AE43" s="2412"/>
      <c r="AF43" s="2412"/>
      <c r="AG43" s="2412"/>
      <c r="AH43" s="2412"/>
      <c r="AI43" s="2412"/>
      <c r="AJ43" s="2412"/>
      <c r="AK43" s="2412"/>
      <c r="AL43" s="2412"/>
      <c r="AM43" s="948" t="s">
        <v>527</v>
      </c>
      <c r="AN43" s="904"/>
    </row>
    <row r="44" spans="1:40" ht="18" hidden="1" customHeight="1" thickBot="1">
      <c r="A44" s="902"/>
      <c r="B44" s="903"/>
      <c r="C44" s="949" t="s">
        <v>712</v>
      </c>
      <c r="D44" s="950" t="s">
        <v>778</v>
      </c>
      <c r="E44" s="950"/>
      <c r="F44" s="950"/>
      <c r="G44" s="950"/>
      <c r="H44" s="950"/>
      <c r="I44" s="950"/>
      <c r="J44" s="950"/>
      <c r="K44" s="950"/>
      <c r="L44" s="950"/>
      <c r="M44" s="950"/>
      <c r="N44" s="950"/>
      <c r="O44" s="950"/>
      <c r="P44" s="950"/>
      <c r="Q44" s="950"/>
      <c r="R44" s="950"/>
      <c r="S44" s="950"/>
      <c r="T44" s="950"/>
      <c r="U44" s="951"/>
      <c r="V44" s="2413"/>
      <c r="W44" s="2414"/>
      <c r="X44" s="2414"/>
      <c r="Y44" s="2414"/>
      <c r="Z44" s="2414"/>
      <c r="AA44" s="2414"/>
      <c r="AB44" s="2414"/>
      <c r="AC44" s="2414"/>
      <c r="AD44" s="2414"/>
      <c r="AE44" s="2414"/>
      <c r="AF44" s="2414"/>
      <c r="AG44" s="2414"/>
      <c r="AH44" s="2414"/>
      <c r="AI44" s="2414"/>
      <c r="AJ44" s="2414"/>
      <c r="AK44" s="2414"/>
      <c r="AL44" s="2414"/>
      <c r="AM44" s="952" t="s">
        <v>527</v>
      </c>
      <c r="AN44" s="904"/>
    </row>
    <row r="45" spans="1:40" ht="18" hidden="1" customHeight="1">
      <c r="A45" s="902"/>
      <c r="B45" s="903"/>
      <c r="C45" s="903"/>
      <c r="D45" s="944"/>
      <c r="E45" s="944"/>
      <c r="F45" s="944"/>
      <c r="G45" s="944"/>
      <c r="H45" s="944"/>
      <c r="I45" s="944"/>
      <c r="J45" s="944"/>
      <c r="K45" s="944"/>
      <c r="L45" s="944"/>
      <c r="M45" s="944"/>
      <c r="N45" s="944"/>
      <c r="O45" s="944"/>
      <c r="P45" s="944"/>
      <c r="Q45" s="944"/>
      <c r="R45" s="944"/>
      <c r="S45" s="944"/>
      <c r="T45" s="944"/>
      <c r="U45" s="944"/>
      <c r="V45" s="945"/>
      <c r="W45" s="945"/>
      <c r="X45" s="945"/>
      <c r="Y45" s="945"/>
      <c r="Z45" s="945"/>
      <c r="AA45" s="945"/>
      <c r="AB45" s="945"/>
      <c r="AC45" s="945"/>
      <c r="AD45" s="945"/>
      <c r="AE45" s="945"/>
      <c r="AF45" s="945"/>
      <c r="AG45" s="945"/>
      <c r="AH45" s="945"/>
      <c r="AI45" s="945"/>
      <c r="AJ45" s="945"/>
      <c r="AK45" s="945"/>
      <c r="AL45" s="945"/>
      <c r="AM45" s="945"/>
      <c r="AN45" s="904"/>
    </row>
    <row r="46" spans="1:40" ht="18" customHeight="1" thickBot="1">
      <c r="A46" s="902"/>
      <c r="B46" s="926" t="s">
        <v>261</v>
      </c>
      <c r="C46" s="903"/>
      <c r="D46" s="1061"/>
      <c r="E46" s="1062"/>
      <c r="F46" s="1062"/>
      <c r="G46" s="1062"/>
      <c r="H46" s="1062"/>
      <c r="I46" s="1062"/>
      <c r="J46" s="1062"/>
      <c r="K46" s="1062"/>
      <c r="L46" s="1062"/>
      <c r="M46" s="1062"/>
      <c r="N46" s="1062"/>
      <c r="O46" s="1062"/>
      <c r="P46" s="1062"/>
      <c r="Q46" s="1062"/>
      <c r="R46" s="1062"/>
      <c r="S46" s="1063"/>
      <c r="T46" s="1063"/>
      <c r="U46" s="1063"/>
      <c r="V46" s="1063"/>
      <c r="W46" s="1063"/>
      <c r="X46" s="903"/>
      <c r="Y46" s="903"/>
      <c r="Z46" s="903"/>
      <c r="AA46" s="903"/>
      <c r="AB46" s="903"/>
      <c r="AC46" s="903"/>
      <c r="AD46" s="903"/>
      <c r="AE46" s="903"/>
      <c r="AF46" s="903"/>
      <c r="AG46" s="903"/>
      <c r="AH46" s="903"/>
      <c r="AI46" s="903"/>
      <c r="AJ46" s="903"/>
      <c r="AK46" s="903"/>
      <c r="AL46" s="903"/>
      <c r="AM46" s="903"/>
      <c r="AN46" s="904"/>
    </row>
    <row r="47" spans="1:40" ht="65.25" customHeight="1">
      <c r="A47" s="902"/>
      <c r="B47" s="903"/>
      <c r="C47" s="1084" t="s">
        <v>710</v>
      </c>
      <c r="D47" s="2594" t="s">
        <v>779</v>
      </c>
      <c r="E47" s="2595"/>
      <c r="F47" s="2595"/>
      <c r="G47" s="2595"/>
      <c r="H47" s="2595"/>
      <c r="I47" s="2595"/>
      <c r="J47" s="2595"/>
      <c r="K47" s="2595"/>
      <c r="L47" s="2595"/>
      <c r="M47" s="2595"/>
      <c r="N47" s="2595"/>
      <c r="O47" s="2595"/>
      <c r="P47" s="2595"/>
      <c r="Q47" s="2595"/>
      <c r="R47" s="2596"/>
      <c r="S47" s="2596"/>
      <c r="T47" s="2596"/>
      <c r="U47" s="2596"/>
      <c r="V47" s="2597">
        <f>V26-V31</f>
        <v>585480</v>
      </c>
      <c r="W47" s="2596"/>
      <c r="X47" s="2596"/>
      <c r="Y47" s="2596"/>
      <c r="Z47" s="2596"/>
      <c r="AA47" s="2596"/>
      <c r="AB47" s="2596"/>
      <c r="AC47" s="2596"/>
      <c r="AD47" s="2596"/>
      <c r="AE47" s="2596"/>
      <c r="AF47" s="2596"/>
      <c r="AG47" s="2596"/>
      <c r="AH47" s="2596"/>
      <c r="AI47" s="2596"/>
      <c r="AJ47" s="2596"/>
      <c r="AK47" s="2596"/>
      <c r="AL47" s="2596"/>
      <c r="AM47" s="1085" t="s">
        <v>17</v>
      </c>
      <c r="AN47" s="904"/>
    </row>
    <row r="48" spans="1:40" ht="18" customHeight="1">
      <c r="A48" s="902"/>
      <c r="B48" s="903"/>
      <c r="C48" s="1086" t="s">
        <v>202</v>
      </c>
      <c r="D48" s="1087"/>
      <c r="E48" s="1087"/>
      <c r="F48" s="1087"/>
      <c r="G48" s="1087"/>
      <c r="H48" s="1087"/>
      <c r="I48" s="1087"/>
      <c r="J48" s="1087"/>
      <c r="K48" s="1087"/>
      <c r="L48" s="1087"/>
      <c r="M48" s="1087"/>
      <c r="N48" s="1087"/>
      <c r="O48" s="1087"/>
      <c r="P48" s="1088"/>
      <c r="Q48" s="1087"/>
      <c r="R48" s="1087"/>
      <c r="S48" s="1089"/>
      <c r="T48" s="1089"/>
      <c r="U48" s="1089"/>
      <c r="V48" s="1089"/>
      <c r="W48" s="1089"/>
      <c r="X48" s="1089"/>
      <c r="Y48" s="1089"/>
      <c r="Z48" s="1089"/>
      <c r="AA48" s="1089"/>
      <c r="AB48" s="1089"/>
      <c r="AC48" s="1089"/>
      <c r="AD48" s="1089"/>
      <c r="AE48" s="1089"/>
      <c r="AF48" s="1089"/>
      <c r="AG48" s="1089"/>
      <c r="AH48" s="1089"/>
      <c r="AI48" s="1090"/>
      <c r="AJ48" s="1090"/>
      <c r="AK48" s="1090"/>
      <c r="AL48" s="1091"/>
      <c r="AM48" s="1092"/>
      <c r="AN48" s="904"/>
    </row>
    <row r="49" spans="1:40" ht="18" customHeight="1">
      <c r="A49" s="902"/>
      <c r="B49" s="903"/>
      <c r="C49" s="2545" t="s">
        <v>712</v>
      </c>
      <c r="D49" s="2580" t="s">
        <v>198</v>
      </c>
      <c r="E49" s="2432"/>
      <c r="F49" s="2432"/>
      <c r="G49" s="2432"/>
      <c r="H49" s="2432"/>
      <c r="I49" s="2432"/>
      <c r="J49" s="2432"/>
      <c r="K49" s="2432"/>
      <c r="L49" s="2432"/>
      <c r="M49" s="2432"/>
      <c r="N49" s="2432"/>
      <c r="O49" s="2432"/>
      <c r="P49" s="2432"/>
      <c r="Q49" s="2432"/>
      <c r="R49" s="2432"/>
      <c r="S49" s="2432"/>
      <c r="T49" s="2432"/>
      <c r="U49" s="2433"/>
      <c r="V49" s="2582" t="s">
        <v>187</v>
      </c>
      <c r="W49" s="2421"/>
      <c r="X49" s="2421"/>
      <c r="Y49" s="2421"/>
      <c r="Z49" s="2421"/>
      <c r="AA49" s="2421"/>
      <c r="AB49" s="2421"/>
      <c r="AC49" s="2421"/>
      <c r="AD49" s="2422"/>
      <c r="AE49" s="2582" t="s">
        <v>189</v>
      </c>
      <c r="AF49" s="2421"/>
      <c r="AG49" s="2421"/>
      <c r="AH49" s="2421"/>
      <c r="AI49" s="2421"/>
      <c r="AJ49" s="2421"/>
      <c r="AK49" s="2421"/>
      <c r="AL49" s="2421"/>
      <c r="AM49" s="2583"/>
      <c r="AN49" s="904"/>
    </row>
    <row r="50" spans="1:40" ht="18" customHeight="1">
      <c r="A50" s="902"/>
      <c r="B50" s="903"/>
      <c r="C50" s="2579"/>
      <c r="D50" s="2581"/>
      <c r="E50" s="2556"/>
      <c r="F50" s="2556"/>
      <c r="G50" s="2556"/>
      <c r="H50" s="2556"/>
      <c r="I50" s="2556"/>
      <c r="J50" s="2556"/>
      <c r="K50" s="2556"/>
      <c r="L50" s="2556"/>
      <c r="M50" s="2556"/>
      <c r="N50" s="2556"/>
      <c r="O50" s="2556"/>
      <c r="P50" s="2556"/>
      <c r="Q50" s="2556"/>
      <c r="R50" s="2556"/>
      <c r="S50" s="2556"/>
      <c r="T50" s="2556"/>
      <c r="U50" s="2557"/>
      <c r="V50" s="2584" t="str">
        <f>IF(V47&gt;0,"〇","")</f>
        <v>〇</v>
      </c>
      <c r="W50" s="2585"/>
      <c r="X50" s="2585"/>
      <c r="Y50" s="2585"/>
      <c r="Z50" s="2585"/>
      <c r="AA50" s="2585"/>
      <c r="AB50" s="2585"/>
      <c r="AC50" s="2585"/>
      <c r="AD50" s="2586"/>
      <c r="AE50" s="2587"/>
      <c r="AF50" s="2585"/>
      <c r="AG50" s="2585"/>
      <c r="AH50" s="2585"/>
      <c r="AI50" s="2585"/>
      <c r="AJ50" s="2585"/>
      <c r="AK50" s="2585"/>
      <c r="AL50" s="2585"/>
      <c r="AM50" s="2588"/>
      <c r="AN50" s="904"/>
    </row>
    <row r="51" spans="1:40" ht="18" customHeight="1">
      <c r="A51" s="902"/>
      <c r="B51" s="903"/>
      <c r="C51" s="2545" t="s">
        <v>693</v>
      </c>
      <c r="D51" s="2548" t="s">
        <v>25</v>
      </c>
      <c r="E51" s="2549"/>
      <c r="F51" s="2549"/>
      <c r="G51" s="2549"/>
      <c r="H51" s="2549"/>
      <c r="I51" s="2549"/>
      <c r="J51" s="2549"/>
      <c r="K51" s="2549"/>
      <c r="L51" s="2549"/>
      <c r="M51" s="2549"/>
      <c r="N51" s="2549"/>
      <c r="O51" s="2549"/>
      <c r="P51" s="2549"/>
      <c r="Q51" s="2549"/>
      <c r="R51" s="2549"/>
      <c r="S51" s="2432"/>
      <c r="T51" s="2432"/>
      <c r="U51" s="2433"/>
      <c r="V51" s="1073"/>
      <c r="W51" s="1093" t="s">
        <v>77</v>
      </c>
      <c r="X51" s="1093"/>
      <c r="Y51" s="1094"/>
      <c r="Z51" s="1094"/>
      <c r="AA51" s="1094"/>
      <c r="AB51" s="1093"/>
      <c r="AC51" s="1093"/>
      <c r="AD51" s="1093"/>
      <c r="AE51" s="1093"/>
      <c r="AF51" s="1093"/>
      <c r="AG51" s="1093"/>
      <c r="AH51" s="1093"/>
      <c r="AI51" s="1093"/>
      <c r="AJ51" s="1093"/>
      <c r="AK51" s="1093"/>
      <c r="AL51" s="1093"/>
      <c r="AM51" s="1095"/>
      <c r="AN51" s="904"/>
    </row>
    <row r="52" spans="1:40" ht="18" customHeight="1">
      <c r="A52" s="902"/>
      <c r="B52" s="903"/>
      <c r="C52" s="2546"/>
      <c r="D52" s="2550"/>
      <c r="E52" s="2551"/>
      <c r="F52" s="2551"/>
      <c r="G52" s="2551"/>
      <c r="H52" s="2551"/>
      <c r="I52" s="2551"/>
      <c r="J52" s="2551"/>
      <c r="K52" s="2551"/>
      <c r="L52" s="2551"/>
      <c r="M52" s="2551"/>
      <c r="N52" s="2551"/>
      <c r="O52" s="2551"/>
      <c r="P52" s="2551"/>
      <c r="Q52" s="2551"/>
      <c r="R52" s="2551"/>
      <c r="S52" s="2552"/>
      <c r="T52" s="2552"/>
      <c r="U52" s="2553"/>
      <c r="V52" s="1073"/>
      <c r="W52" s="1096" t="s">
        <v>133</v>
      </c>
      <c r="X52" s="1097"/>
      <c r="Y52" s="1094"/>
      <c r="Z52" s="1094"/>
      <c r="AA52" s="1094"/>
      <c r="AB52" s="1097"/>
      <c r="AC52" s="1097"/>
      <c r="AD52" s="1097"/>
      <c r="AE52" s="1097"/>
      <c r="AF52" s="1097"/>
      <c r="AG52" s="1097"/>
      <c r="AH52" s="1097"/>
      <c r="AI52" s="1097"/>
      <c r="AJ52" s="1097"/>
      <c r="AK52" s="1097"/>
      <c r="AL52" s="1097"/>
      <c r="AM52" s="1098"/>
      <c r="AN52" s="904"/>
    </row>
    <row r="53" spans="1:40" ht="18" customHeight="1">
      <c r="A53" s="902"/>
      <c r="B53" s="903"/>
      <c r="C53" s="2546"/>
      <c r="D53" s="2550"/>
      <c r="E53" s="2551"/>
      <c r="F53" s="2551"/>
      <c r="G53" s="2551"/>
      <c r="H53" s="2551"/>
      <c r="I53" s="2551"/>
      <c r="J53" s="2551"/>
      <c r="K53" s="2551"/>
      <c r="L53" s="2551"/>
      <c r="M53" s="2551"/>
      <c r="N53" s="2551"/>
      <c r="O53" s="2551"/>
      <c r="P53" s="2551"/>
      <c r="Q53" s="2551"/>
      <c r="R53" s="2551"/>
      <c r="S53" s="2552"/>
      <c r="T53" s="2552"/>
      <c r="U53" s="2553"/>
      <c r="V53" s="1073"/>
      <c r="W53" s="1096" t="s">
        <v>134</v>
      </c>
      <c r="X53" s="1096"/>
      <c r="Y53" s="1094"/>
      <c r="Z53" s="1094"/>
      <c r="AA53" s="1094"/>
      <c r="AB53" s="1096"/>
      <c r="AC53" s="1096"/>
      <c r="AD53" s="1096"/>
      <c r="AE53" s="1096"/>
      <c r="AF53" s="1096"/>
      <c r="AG53" s="1096"/>
      <c r="AH53" s="1096"/>
      <c r="AI53" s="1096"/>
      <c r="AJ53" s="1096"/>
      <c r="AK53" s="1096"/>
      <c r="AL53" s="1096"/>
      <c r="AM53" s="1099"/>
      <c r="AN53" s="904"/>
    </row>
    <row r="54" spans="1:40" ht="18" customHeight="1">
      <c r="A54" s="902"/>
      <c r="B54" s="903"/>
      <c r="C54" s="2547"/>
      <c r="D54" s="2554"/>
      <c r="E54" s="2555"/>
      <c r="F54" s="2555"/>
      <c r="G54" s="2555"/>
      <c r="H54" s="2555"/>
      <c r="I54" s="2555"/>
      <c r="J54" s="2555"/>
      <c r="K54" s="2555"/>
      <c r="L54" s="2555"/>
      <c r="M54" s="2555"/>
      <c r="N54" s="2555"/>
      <c r="O54" s="2555"/>
      <c r="P54" s="2555"/>
      <c r="Q54" s="2555"/>
      <c r="R54" s="2555"/>
      <c r="S54" s="2556"/>
      <c r="T54" s="2556"/>
      <c r="U54" s="2557"/>
      <c r="V54" s="1073"/>
      <c r="W54" s="1100" t="s">
        <v>135</v>
      </c>
      <c r="X54" s="1101"/>
      <c r="Y54" s="1102"/>
      <c r="Z54" s="1102"/>
      <c r="AA54" s="1102"/>
      <c r="AB54" s="1101"/>
      <c r="AC54" s="1101"/>
      <c r="AD54" s="1101"/>
      <c r="AE54" s="1101"/>
      <c r="AF54" s="1101"/>
      <c r="AG54" s="1101"/>
      <c r="AH54" s="1101"/>
      <c r="AI54" s="1101"/>
      <c r="AJ54" s="1101"/>
      <c r="AK54" s="1101"/>
      <c r="AL54" s="1101"/>
      <c r="AM54" s="1103"/>
      <c r="AN54" s="904"/>
    </row>
    <row r="55" spans="1:40" ht="18" customHeight="1">
      <c r="A55" s="902"/>
      <c r="B55" s="903"/>
      <c r="C55" s="2545" t="s">
        <v>759</v>
      </c>
      <c r="D55" s="2559" t="s">
        <v>780</v>
      </c>
      <c r="E55" s="2560"/>
      <c r="F55" s="2560"/>
      <c r="G55" s="2560"/>
      <c r="H55" s="2560"/>
      <c r="I55" s="2560"/>
      <c r="J55" s="2560"/>
      <c r="K55" s="2560"/>
      <c r="L55" s="2560"/>
      <c r="M55" s="2560"/>
      <c r="N55" s="2560"/>
      <c r="O55" s="2560"/>
      <c r="P55" s="2560"/>
      <c r="Q55" s="2560"/>
      <c r="R55" s="2560"/>
      <c r="S55" s="2432"/>
      <c r="T55" s="2432"/>
      <c r="U55" s="2433"/>
      <c r="V55" s="2567"/>
      <c r="W55" s="2568"/>
      <c r="X55" s="2568"/>
      <c r="Y55" s="2568"/>
      <c r="Z55" s="2568"/>
      <c r="AA55" s="2568"/>
      <c r="AB55" s="2568"/>
      <c r="AC55" s="2568"/>
      <c r="AD55" s="2568"/>
      <c r="AE55" s="2568"/>
      <c r="AF55" s="2568"/>
      <c r="AG55" s="2568"/>
      <c r="AH55" s="2568"/>
      <c r="AI55" s="2568"/>
      <c r="AJ55" s="2568"/>
      <c r="AK55" s="2569"/>
      <c r="AL55" s="2569"/>
      <c r="AM55" s="2570"/>
      <c r="AN55" s="904"/>
    </row>
    <row r="56" spans="1:40" ht="18" customHeight="1">
      <c r="A56" s="902"/>
      <c r="B56" s="903"/>
      <c r="C56" s="2546"/>
      <c r="D56" s="2561"/>
      <c r="E56" s="2562"/>
      <c r="F56" s="2562"/>
      <c r="G56" s="2562"/>
      <c r="H56" s="2562"/>
      <c r="I56" s="2562"/>
      <c r="J56" s="2562"/>
      <c r="K56" s="2562"/>
      <c r="L56" s="2562"/>
      <c r="M56" s="2562"/>
      <c r="N56" s="2562"/>
      <c r="O56" s="2562"/>
      <c r="P56" s="2562"/>
      <c r="Q56" s="2562"/>
      <c r="R56" s="2562"/>
      <c r="S56" s="2552"/>
      <c r="T56" s="2552"/>
      <c r="U56" s="2553"/>
      <c r="V56" s="2571"/>
      <c r="W56" s="2572"/>
      <c r="X56" s="2572"/>
      <c r="Y56" s="2572"/>
      <c r="Z56" s="2572"/>
      <c r="AA56" s="2572"/>
      <c r="AB56" s="2572"/>
      <c r="AC56" s="2572"/>
      <c r="AD56" s="2572"/>
      <c r="AE56" s="2572"/>
      <c r="AF56" s="2572"/>
      <c r="AG56" s="2572"/>
      <c r="AH56" s="2572"/>
      <c r="AI56" s="2572"/>
      <c r="AJ56" s="2572"/>
      <c r="AK56" s="2573"/>
      <c r="AL56" s="2573"/>
      <c r="AM56" s="2574"/>
      <c r="AN56" s="904"/>
    </row>
    <row r="57" spans="1:40" ht="18" customHeight="1" thickBot="1">
      <c r="A57" s="902"/>
      <c r="B57" s="903"/>
      <c r="C57" s="2558"/>
      <c r="D57" s="2563"/>
      <c r="E57" s="2564"/>
      <c r="F57" s="2564"/>
      <c r="G57" s="2564"/>
      <c r="H57" s="2564"/>
      <c r="I57" s="2564"/>
      <c r="J57" s="2564"/>
      <c r="K57" s="2564"/>
      <c r="L57" s="2564"/>
      <c r="M57" s="2564"/>
      <c r="N57" s="2564"/>
      <c r="O57" s="2564"/>
      <c r="P57" s="2564"/>
      <c r="Q57" s="2564"/>
      <c r="R57" s="2564"/>
      <c r="S57" s="2565"/>
      <c r="T57" s="2565"/>
      <c r="U57" s="2566"/>
      <c r="V57" s="2575"/>
      <c r="W57" s="2576"/>
      <c r="X57" s="2576"/>
      <c r="Y57" s="2576"/>
      <c r="Z57" s="2576"/>
      <c r="AA57" s="2576"/>
      <c r="AB57" s="2576"/>
      <c r="AC57" s="2576"/>
      <c r="AD57" s="2576"/>
      <c r="AE57" s="2576"/>
      <c r="AF57" s="2576"/>
      <c r="AG57" s="2576"/>
      <c r="AH57" s="2576"/>
      <c r="AI57" s="2576"/>
      <c r="AJ57" s="2576"/>
      <c r="AK57" s="2576"/>
      <c r="AL57" s="2576"/>
      <c r="AM57" s="2577"/>
      <c r="AN57" s="904"/>
    </row>
    <row r="58" spans="1:40" ht="18" hidden="1" customHeight="1">
      <c r="A58" s="902"/>
      <c r="B58" s="903"/>
      <c r="C58" s="1104"/>
      <c r="D58" s="1104"/>
      <c r="E58" s="1104"/>
      <c r="F58" s="1104"/>
      <c r="G58" s="1104"/>
      <c r="H58" s="1104"/>
      <c r="I58" s="1104"/>
      <c r="J58" s="1104"/>
      <c r="K58" s="1104"/>
      <c r="L58" s="1104"/>
      <c r="M58" s="1104"/>
      <c r="N58" s="1104"/>
      <c r="O58" s="1104"/>
      <c r="P58" s="1104"/>
      <c r="Q58" s="1104"/>
      <c r="R58" s="1104"/>
      <c r="S58" s="1104"/>
      <c r="T58" s="1104"/>
      <c r="U58" s="1104"/>
      <c r="V58" s="903"/>
      <c r="W58" s="903"/>
      <c r="X58" s="903"/>
      <c r="Y58" s="903"/>
      <c r="Z58" s="903"/>
      <c r="AA58" s="903"/>
      <c r="AB58" s="903"/>
      <c r="AC58" s="903"/>
      <c r="AD58" s="903"/>
      <c r="AE58" s="903"/>
      <c r="AF58" s="903"/>
      <c r="AG58" s="903"/>
      <c r="AH58" s="903"/>
      <c r="AI58" s="903"/>
      <c r="AJ58" s="903"/>
      <c r="AK58" s="903"/>
      <c r="AL58" s="903"/>
      <c r="AM58" s="903"/>
      <c r="AN58" s="904"/>
    </row>
    <row r="59" spans="1:40" ht="18" hidden="1" customHeight="1">
      <c r="A59" s="902"/>
      <c r="B59" s="903"/>
      <c r="C59" s="1104"/>
      <c r="D59" s="1104"/>
      <c r="E59" s="1104"/>
      <c r="F59" s="1104"/>
      <c r="G59" s="1104"/>
      <c r="H59" s="1104"/>
      <c r="I59" s="1104"/>
      <c r="J59" s="1104"/>
      <c r="K59" s="1104"/>
      <c r="L59" s="1104"/>
      <c r="M59" s="1104"/>
      <c r="N59" s="1104"/>
      <c r="O59" s="1104"/>
      <c r="P59" s="1104"/>
      <c r="Q59" s="1104"/>
      <c r="R59" s="1104"/>
      <c r="S59" s="1104"/>
      <c r="T59" s="1104"/>
      <c r="U59" s="1104"/>
      <c r="V59" s="903"/>
      <c r="W59" s="903"/>
      <c r="X59" s="903"/>
      <c r="Y59" s="903"/>
      <c r="Z59" s="903"/>
      <c r="AA59" s="903"/>
      <c r="AB59" s="903"/>
      <c r="AC59" s="903"/>
      <c r="AD59" s="903"/>
      <c r="AE59" s="903"/>
      <c r="AF59" s="903"/>
      <c r="AG59" s="903"/>
      <c r="AH59" s="903"/>
      <c r="AI59" s="903"/>
      <c r="AJ59" s="903"/>
      <c r="AK59" s="903"/>
      <c r="AL59" s="903"/>
      <c r="AM59" s="903"/>
      <c r="AN59" s="904"/>
    </row>
    <row r="60" spans="1:40" ht="18" customHeight="1">
      <c r="A60" s="902"/>
      <c r="B60" s="903"/>
      <c r="C60" s="903" t="s">
        <v>781</v>
      </c>
      <c r="D60" s="1105" t="s">
        <v>782</v>
      </c>
      <c r="E60" s="944"/>
      <c r="F60" s="944"/>
      <c r="G60" s="944"/>
      <c r="H60" s="944"/>
      <c r="I60" s="944"/>
      <c r="J60" s="944"/>
      <c r="K60" s="944"/>
      <c r="L60" s="944"/>
      <c r="M60" s="944"/>
      <c r="N60" s="944"/>
      <c r="O60" s="944"/>
      <c r="P60" s="944"/>
      <c r="Q60" s="944"/>
      <c r="R60" s="944"/>
      <c r="S60" s="944"/>
      <c r="T60" s="944"/>
      <c r="U60" s="944"/>
      <c r="V60" s="945"/>
      <c r="W60" s="945"/>
      <c r="X60" s="945"/>
      <c r="Y60" s="945"/>
      <c r="Z60" s="945"/>
      <c r="AA60" s="945"/>
      <c r="AB60" s="945"/>
      <c r="AC60" s="945"/>
      <c r="AD60" s="945"/>
      <c r="AE60" s="945"/>
      <c r="AF60" s="945"/>
      <c r="AG60" s="945"/>
      <c r="AH60" s="945"/>
      <c r="AI60" s="945"/>
      <c r="AJ60" s="945"/>
      <c r="AK60" s="945"/>
      <c r="AL60" s="945"/>
      <c r="AM60" s="945"/>
      <c r="AN60" s="904"/>
    </row>
    <row r="61" spans="1:40" ht="18" hidden="1" customHeight="1">
      <c r="A61" s="902"/>
      <c r="B61" s="903"/>
      <c r="C61" s="903"/>
      <c r="D61" s="944"/>
      <c r="E61" s="944"/>
      <c r="F61" s="944"/>
      <c r="G61" s="944"/>
      <c r="H61" s="944"/>
      <c r="I61" s="944"/>
      <c r="J61" s="944"/>
      <c r="K61" s="944"/>
      <c r="L61" s="944"/>
      <c r="M61" s="944"/>
      <c r="N61" s="944"/>
      <c r="O61" s="944"/>
      <c r="P61" s="944"/>
      <c r="Q61" s="944"/>
      <c r="R61" s="944"/>
      <c r="S61" s="944"/>
      <c r="T61" s="944"/>
      <c r="U61" s="944"/>
      <c r="V61" s="945"/>
      <c r="W61" s="945"/>
      <c r="X61" s="945"/>
      <c r="Y61" s="945"/>
      <c r="Z61" s="945"/>
      <c r="AA61" s="945"/>
      <c r="AB61" s="945"/>
      <c r="AC61" s="945"/>
      <c r="AD61" s="945"/>
      <c r="AE61" s="945"/>
      <c r="AF61" s="945"/>
      <c r="AG61" s="945"/>
      <c r="AH61" s="945"/>
      <c r="AI61" s="945"/>
      <c r="AJ61" s="945"/>
      <c r="AK61" s="945"/>
      <c r="AL61" s="945"/>
      <c r="AM61" s="945"/>
      <c r="AN61" s="904"/>
    </row>
    <row r="62" spans="1:40" ht="14.25">
      <c r="A62" s="902"/>
      <c r="B62" s="903"/>
      <c r="C62" s="903" t="s">
        <v>719</v>
      </c>
      <c r="D62" s="903"/>
      <c r="E62" s="903"/>
      <c r="F62" s="903"/>
      <c r="G62" s="903"/>
      <c r="H62" s="903"/>
      <c r="I62" s="903"/>
      <c r="J62" s="903"/>
      <c r="K62" s="903"/>
      <c r="L62" s="903"/>
      <c r="M62" s="903"/>
      <c r="N62" s="903"/>
      <c r="O62" s="903"/>
      <c r="P62" s="903"/>
      <c r="Q62" s="903"/>
      <c r="R62" s="903"/>
      <c r="S62" s="903"/>
      <c r="T62" s="903"/>
      <c r="U62" s="903"/>
      <c r="V62" s="903"/>
      <c r="W62" s="903"/>
      <c r="X62" s="903"/>
      <c r="Y62" s="903"/>
      <c r="Z62" s="903"/>
      <c r="AA62" s="903"/>
      <c r="AB62" s="903"/>
      <c r="AC62" s="903"/>
      <c r="AD62" s="903"/>
      <c r="AE62" s="903"/>
      <c r="AF62" s="903"/>
      <c r="AG62" s="903"/>
      <c r="AH62" s="903"/>
      <c r="AI62" s="903"/>
      <c r="AJ62" s="903"/>
      <c r="AK62" s="903"/>
      <c r="AL62" s="903"/>
      <c r="AM62" s="903"/>
      <c r="AN62" s="904"/>
    </row>
    <row r="63" spans="1:40" ht="14.25" hidden="1">
      <c r="A63" s="902"/>
      <c r="B63" s="903"/>
      <c r="C63" s="903"/>
      <c r="D63" s="903"/>
      <c r="E63" s="903"/>
      <c r="F63" s="903"/>
      <c r="G63" s="903"/>
      <c r="H63" s="903"/>
      <c r="I63" s="903"/>
      <c r="J63" s="903"/>
      <c r="K63" s="903"/>
      <c r="L63" s="903"/>
      <c r="M63" s="903"/>
      <c r="N63" s="903"/>
      <c r="O63" s="903"/>
      <c r="P63" s="903"/>
      <c r="Q63" s="903"/>
      <c r="R63" s="903"/>
      <c r="S63" s="903"/>
      <c r="T63" s="903"/>
      <c r="U63" s="903"/>
      <c r="V63" s="903"/>
      <c r="W63" s="903"/>
      <c r="X63" s="903"/>
      <c r="Y63" s="903"/>
      <c r="Z63" s="903"/>
      <c r="AA63" s="903"/>
      <c r="AB63" s="903"/>
      <c r="AC63" s="903"/>
      <c r="AD63" s="903"/>
      <c r="AE63" s="903"/>
      <c r="AF63" s="903"/>
      <c r="AG63" s="903"/>
      <c r="AH63" s="903"/>
      <c r="AI63" s="903"/>
      <c r="AJ63" s="903"/>
      <c r="AK63" s="903"/>
      <c r="AL63" s="903"/>
      <c r="AM63" s="903"/>
      <c r="AN63" s="904"/>
    </row>
    <row r="64" spans="1:40" ht="14.25">
      <c r="A64" s="902"/>
      <c r="B64" s="903"/>
      <c r="C64" s="903"/>
      <c r="D64" s="903"/>
      <c r="E64" s="903"/>
      <c r="F64" s="903"/>
      <c r="G64" s="903"/>
      <c r="H64" s="903"/>
      <c r="I64" s="903"/>
      <c r="J64" s="903"/>
      <c r="K64" s="903"/>
      <c r="L64" s="903"/>
      <c r="M64" s="903"/>
      <c r="N64" s="903"/>
      <c r="O64" s="903"/>
      <c r="P64" s="903"/>
      <c r="Q64" s="903"/>
      <c r="R64" s="903"/>
      <c r="S64" s="903"/>
      <c r="T64" s="903"/>
      <c r="U64" s="903"/>
      <c r="V64" s="1106" t="s">
        <v>783</v>
      </c>
      <c r="W64" s="1107"/>
      <c r="X64" s="1107"/>
      <c r="Y64" s="2578"/>
      <c r="Z64" s="2578"/>
      <c r="AA64" s="1107" t="s">
        <v>784</v>
      </c>
      <c r="AB64" s="2578"/>
      <c r="AC64" s="2578"/>
      <c r="AD64" s="1108" t="s">
        <v>785</v>
      </c>
      <c r="AE64" s="916"/>
      <c r="AF64" s="916"/>
      <c r="AG64" s="916"/>
      <c r="AH64" s="916"/>
      <c r="AI64" s="916"/>
      <c r="AJ64" s="916"/>
      <c r="AK64" s="916"/>
      <c r="AL64" s="916"/>
      <c r="AM64" s="916"/>
      <c r="AN64" s="904"/>
    </row>
    <row r="65" spans="1:40" ht="14.25" customHeight="1">
      <c r="A65" s="902"/>
      <c r="B65" s="903"/>
      <c r="C65" s="903"/>
      <c r="D65" s="903"/>
      <c r="E65" s="903"/>
      <c r="F65" s="903"/>
      <c r="G65" s="903"/>
      <c r="H65" s="903"/>
      <c r="I65" s="903"/>
      <c r="J65" s="903"/>
      <c r="K65" s="903"/>
      <c r="L65" s="903"/>
      <c r="M65" s="903"/>
      <c r="N65" s="903"/>
      <c r="O65" s="903"/>
      <c r="P65" s="903"/>
      <c r="Q65" s="903"/>
      <c r="R65" s="903"/>
      <c r="S65" s="903"/>
      <c r="T65" s="903"/>
      <c r="U65" s="903"/>
      <c r="V65" s="903"/>
      <c r="W65" s="903"/>
      <c r="X65" s="2417" t="s">
        <v>18</v>
      </c>
      <c r="Y65" s="2417"/>
      <c r="Z65" s="2417"/>
      <c r="AA65" s="2417"/>
      <c r="AB65" s="2417"/>
      <c r="AC65" s="2417"/>
      <c r="AD65" s="2418"/>
      <c r="AE65" s="2418"/>
      <c r="AF65" s="2418"/>
      <c r="AG65" s="2418"/>
      <c r="AH65" s="2418"/>
      <c r="AI65" s="2418"/>
      <c r="AJ65" s="2418"/>
      <c r="AK65" s="2418"/>
      <c r="AL65" s="2418"/>
      <c r="AM65" s="2418"/>
      <c r="AN65" s="904"/>
    </row>
    <row r="66" spans="1:40" ht="14.25" customHeight="1">
      <c r="A66" s="902"/>
      <c r="B66" s="903"/>
      <c r="C66" s="903"/>
      <c r="D66" s="903"/>
      <c r="E66" s="903"/>
      <c r="F66" s="903"/>
      <c r="G66" s="903"/>
      <c r="H66" s="903"/>
      <c r="I66" s="903"/>
      <c r="J66" s="903"/>
      <c r="K66" s="903"/>
      <c r="L66" s="903"/>
      <c r="M66" s="903"/>
      <c r="N66" s="903"/>
      <c r="O66" s="903"/>
      <c r="P66" s="903"/>
      <c r="Q66" s="903"/>
      <c r="R66" s="903"/>
      <c r="S66" s="903"/>
      <c r="T66" s="903"/>
      <c r="U66" s="903"/>
      <c r="V66" s="903"/>
      <c r="W66" s="903"/>
      <c r="X66" s="2409" t="s">
        <v>19</v>
      </c>
      <c r="Y66" s="2409"/>
      <c r="Z66" s="2409"/>
      <c r="AA66" s="2409"/>
      <c r="AB66" s="2409"/>
      <c r="AC66" s="2409"/>
      <c r="AD66" s="2410"/>
      <c r="AE66" s="2410"/>
      <c r="AF66" s="2410"/>
      <c r="AG66" s="2410"/>
      <c r="AH66" s="2410"/>
      <c r="AI66" s="2410"/>
      <c r="AJ66" s="2410"/>
      <c r="AK66" s="2410"/>
      <c r="AL66" s="2410"/>
      <c r="AM66" s="2410"/>
      <c r="AN66" s="904"/>
    </row>
    <row r="67" spans="1:40" ht="18" customHeight="1">
      <c r="A67" s="955"/>
      <c r="B67" s="956"/>
      <c r="C67" s="956"/>
      <c r="D67" s="956"/>
      <c r="E67" s="956"/>
      <c r="F67" s="956"/>
      <c r="G67" s="956"/>
      <c r="H67" s="956"/>
      <c r="I67" s="956"/>
      <c r="J67" s="956"/>
      <c r="K67" s="956"/>
      <c r="L67" s="956"/>
      <c r="M67" s="956"/>
      <c r="N67" s="956"/>
      <c r="O67" s="956"/>
      <c r="P67" s="956"/>
      <c r="Q67" s="956"/>
      <c r="R67" s="956"/>
      <c r="S67" s="956"/>
      <c r="T67" s="956"/>
      <c r="U67" s="956"/>
      <c r="V67" s="956"/>
      <c r="W67" s="956"/>
      <c r="X67" s="956"/>
      <c r="Y67" s="956"/>
      <c r="Z67" s="956"/>
      <c r="AA67" s="956"/>
      <c r="AB67" s="956"/>
      <c r="AC67" s="956"/>
      <c r="AD67" s="956"/>
      <c r="AE67" s="956"/>
      <c r="AF67" s="956"/>
      <c r="AG67" s="956"/>
      <c r="AH67" s="956"/>
      <c r="AI67" s="956"/>
      <c r="AJ67" s="956"/>
      <c r="AK67" s="956"/>
      <c r="AL67" s="956"/>
      <c r="AM67" s="956"/>
      <c r="AN67" s="1109"/>
    </row>
  </sheetData>
  <sheetProtection insertRows="0"/>
  <mergeCells count="79">
    <mergeCell ref="D13:U13"/>
    <mergeCell ref="V13:AL13"/>
    <mergeCell ref="C3:AM3"/>
    <mergeCell ref="AK5:AL5"/>
    <mergeCell ref="T6:Z6"/>
    <mergeCell ref="AA6:AM6"/>
    <mergeCell ref="T7:Z7"/>
    <mergeCell ref="AA7:AM7"/>
    <mergeCell ref="T8:Z8"/>
    <mergeCell ref="AA8:AM8"/>
    <mergeCell ref="T9:Z9"/>
    <mergeCell ref="D12:U12"/>
    <mergeCell ref="V12:AL12"/>
    <mergeCell ref="C14:C15"/>
    <mergeCell ref="D14:U15"/>
    <mergeCell ref="V14:AD14"/>
    <mergeCell ref="AE14:AM14"/>
    <mergeCell ref="V15:AD15"/>
    <mergeCell ref="AE15:AM15"/>
    <mergeCell ref="D16:K16"/>
    <mergeCell ref="W16:AM16"/>
    <mergeCell ref="D17:Q19"/>
    <mergeCell ref="W17:AM17"/>
    <mergeCell ref="W18:AM18"/>
    <mergeCell ref="W19:AM19"/>
    <mergeCell ref="D20:Q20"/>
    <mergeCell ref="V20:AM20"/>
    <mergeCell ref="D23:U23"/>
    <mergeCell ref="V23:AL23"/>
    <mergeCell ref="D24:U24"/>
    <mergeCell ref="V24:AL24"/>
    <mergeCell ref="F33:U33"/>
    <mergeCell ref="V33:AL33"/>
    <mergeCell ref="D25:U25"/>
    <mergeCell ref="V25:AL25"/>
    <mergeCell ref="D26:U26"/>
    <mergeCell ref="V26:AL26"/>
    <mergeCell ref="D27:U27"/>
    <mergeCell ref="V27:AM27"/>
    <mergeCell ref="D28:AM28"/>
    <mergeCell ref="D31:U31"/>
    <mergeCell ref="V31:AL31"/>
    <mergeCell ref="E32:U32"/>
    <mergeCell ref="V32:AL32"/>
    <mergeCell ref="F34:U34"/>
    <mergeCell ref="V34:AL34"/>
    <mergeCell ref="F35:U35"/>
    <mergeCell ref="V35:AL35"/>
    <mergeCell ref="F36:U36"/>
    <mergeCell ref="V36:AL36"/>
    <mergeCell ref="G37:U37"/>
    <mergeCell ref="V37:AL37"/>
    <mergeCell ref="G38:U38"/>
    <mergeCell ref="V38:AL38"/>
    <mergeCell ref="E39:U39"/>
    <mergeCell ref="V39:AL39"/>
    <mergeCell ref="D40:U40"/>
    <mergeCell ref="V40:AM40"/>
    <mergeCell ref="V43:AL43"/>
    <mergeCell ref="V44:AL44"/>
    <mergeCell ref="D47:U47"/>
    <mergeCell ref="V47:AL47"/>
    <mergeCell ref="C49:C50"/>
    <mergeCell ref="D49:U50"/>
    <mergeCell ref="V49:AD49"/>
    <mergeCell ref="AE49:AM49"/>
    <mergeCell ref="V50:AD50"/>
    <mergeCell ref="AE50:AM50"/>
    <mergeCell ref="X65:AC65"/>
    <mergeCell ref="AD65:AM65"/>
    <mergeCell ref="X66:AC66"/>
    <mergeCell ref="AD66:AM66"/>
    <mergeCell ref="C51:C54"/>
    <mergeCell ref="D51:U54"/>
    <mergeCell ref="C55:C57"/>
    <mergeCell ref="D55:U57"/>
    <mergeCell ref="V55:AM57"/>
    <mergeCell ref="Y64:Z64"/>
    <mergeCell ref="AB64:AC64"/>
  </mergeCells>
  <phoneticPr fontId="7"/>
  <conditionalFormatting sqref="V27">
    <cfRule type="containsBlanks" dxfId="2" priority="1">
      <formula>LEN(TRIM(V27))=0</formula>
    </cfRule>
  </conditionalFormatting>
  <dataValidations count="3">
    <dataValidation type="list" allowBlank="1" showInputMessage="1" showErrorMessage="1" sqref="V40:AM40">
      <formula1>"はい,いいえ"</formula1>
    </dataValidation>
    <dataValidation type="list" allowBlank="1" showInputMessage="1" showErrorMessage="1" sqref="V45:AM45 V60:AM61 V41:AM42">
      <formula1>"継続する,継続しない"</formula1>
    </dataValidation>
    <dataValidation type="list" allowBlank="1" showInputMessage="1" showErrorMessage="1" sqref="V16:V19 V51:V54">
      <formula1>"〇,"</formula1>
    </dataValidation>
  </dataValidations>
  <printOptions horizontalCentered="1"/>
  <pageMargins left="0.19685039370078741" right="0.19685039370078741" top="0.39370078740157483" bottom="0.19685039370078741" header="0.31496062992125984" footer="0.19685039370078741"/>
  <pageSetup paperSize="9" scale="62"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R75"/>
  <sheetViews>
    <sheetView showGridLines="0" view="pageBreakPreview" zoomScale="70" zoomScaleNormal="100" zoomScaleSheetLayoutView="70" workbookViewId="0">
      <selection activeCell="H62" sqref="H62:K62"/>
    </sheetView>
  </sheetViews>
  <sheetFormatPr defaultColWidth="9.125" defaultRowHeight="12"/>
  <cols>
    <col min="1" max="1" width="3.5" style="960" customWidth="1"/>
    <col min="2" max="2" width="5.375" style="960" customWidth="1"/>
    <col min="3" max="4" width="4.625" style="960" customWidth="1"/>
    <col min="5" max="7" width="15" style="960" customWidth="1"/>
    <col min="8" max="8" width="17.25" style="960" customWidth="1"/>
    <col min="9" max="9" width="12.5" style="960" bestFit="1" customWidth="1"/>
    <col min="10" max="13" width="15.75" style="960" customWidth="1"/>
    <col min="14" max="14" width="12.875" style="960" customWidth="1"/>
    <col min="15" max="17" width="9.125" style="960"/>
    <col min="18" max="18" width="3.75" style="960" customWidth="1"/>
    <col min="19" max="16384" width="9.125" style="960"/>
  </cols>
  <sheetData>
    <row r="1" spans="1:18" ht="28.5" customHeight="1">
      <c r="A1" s="1110"/>
      <c r="B1" s="1111"/>
      <c r="C1" s="1111"/>
      <c r="D1" s="1111"/>
      <c r="E1" s="1111"/>
      <c r="F1" s="1111"/>
      <c r="G1" s="1111"/>
      <c r="H1" s="1111"/>
      <c r="I1" s="1111"/>
      <c r="J1" s="1111"/>
      <c r="K1" s="1111"/>
      <c r="L1" s="1111"/>
      <c r="M1" s="1111"/>
      <c r="N1" s="1111"/>
      <c r="O1" s="1111"/>
      <c r="P1" s="1111"/>
      <c r="Q1" s="1111"/>
      <c r="R1" s="1112"/>
    </row>
    <row r="2" spans="1:18" ht="30" customHeight="1" thickBot="1">
      <c r="A2" s="961"/>
      <c r="B2" s="962" t="s">
        <v>786</v>
      </c>
      <c r="C2" s="963"/>
      <c r="D2" s="963"/>
      <c r="E2" s="963"/>
      <c r="F2" s="963"/>
      <c r="G2" s="963"/>
      <c r="H2" s="963"/>
      <c r="I2" s="963"/>
      <c r="J2" s="963"/>
      <c r="K2" s="963"/>
      <c r="L2" s="963"/>
      <c r="M2" s="963"/>
      <c r="N2" s="963"/>
      <c r="O2" s="963"/>
      <c r="P2" s="963"/>
      <c r="Q2" s="963"/>
      <c r="R2" s="964"/>
    </row>
    <row r="3" spans="1:18" ht="25.5" customHeight="1" thickBot="1">
      <c r="A3" s="961"/>
      <c r="B3" s="965"/>
      <c r="C3" s="963"/>
      <c r="D3" s="963"/>
      <c r="E3" s="963"/>
      <c r="F3" s="963"/>
      <c r="G3" s="963"/>
      <c r="H3" s="963"/>
      <c r="I3" s="963"/>
      <c r="J3" s="963"/>
      <c r="K3" s="963"/>
      <c r="L3" s="2511" t="s">
        <v>787</v>
      </c>
      <c r="M3" s="2512"/>
      <c r="N3" s="2513" t="s">
        <v>722</v>
      </c>
      <c r="O3" s="2514"/>
      <c r="P3" s="2514"/>
      <c r="Q3" s="2515"/>
      <c r="R3" s="964"/>
    </row>
    <row r="4" spans="1:18" ht="24.75" customHeight="1">
      <c r="A4" s="961"/>
      <c r="B4" s="966" t="s">
        <v>723</v>
      </c>
      <c r="C4" s="967"/>
      <c r="D4" s="967"/>
      <c r="E4" s="967"/>
      <c r="F4" s="967"/>
      <c r="G4" s="967"/>
      <c r="H4" s="967"/>
      <c r="I4" s="967"/>
      <c r="J4" s="963"/>
      <c r="K4" s="963"/>
      <c r="L4" s="963"/>
      <c r="M4" s="963"/>
      <c r="N4" s="963"/>
      <c r="O4" s="968"/>
      <c r="P4" s="968"/>
      <c r="Q4" s="968"/>
      <c r="R4" s="964"/>
    </row>
    <row r="5" spans="1:18" ht="10.9" customHeight="1" thickBot="1">
      <c r="A5" s="961"/>
      <c r="B5" s="969"/>
      <c r="C5" s="969"/>
      <c r="D5" s="969"/>
      <c r="E5" s="969"/>
      <c r="F5" s="969"/>
      <c r="G5" s="969"/>
      <c r="H5" s="969"/>
      <c r="I5" s="969"/>
      <c r="J5" s="969"/>
      <c r="K5" s="969"/>
      <c r="L5" s="969"/>
      <c r="M5" s="969"/>
      <c r="N5" s="969"/>
      <c r="O5" s="963"/>
      <c r="P5" s="963"/>
      <c r="Q5" s="963"/>
      <c r="R5" s="964"/>
    </row>
    <row r="6" spans="1:18" ht="30.75" customHeight="1">
      <c r="A6" s="961"/>
      <c r="B6" s="2516" t="s">
        <v>788</v>
      </c>
      <c r="C6" s="2518" t="s">
        <v>789</v>
      </c>
      <c r="D6" s="2519"/>
      <c r="E6" s="2520"/>
      <c r="F6" s="2524" t="s">
        <v>726</v>
      </c>
      <c r="G6" s="2524" t="s">
        <v>727</v>
      </c>
      <c r="H6" s="2518" t="s">
        <v>728</v>
      </c>
      <c r="I6" s="2518" t="s">
        <v>809</v>
      </c>
      <c r="J6" s="2528" t="s">
        <v>790</v>
      </c>
      <c r="K6" s="2529"/>
      <c r="L6" s="2529"/>
      <c r="M6" s="2681" t="s">
        <v>791</v>
      </c>
      <c r="N6" s="2684" t="s">
        <v>792</v>
      </c>
      <c r="O6" s="2533" t="s">
        <v>793</v>
      </c>
      <c r="P6" s="2533"/>
      <c r="Q6" s="2534"/>
      <c r="R6" s="964"/>
    </row>
    <row r="7" spans="1:18" ht="30" customHeight="1">
      <c r="A7" s="961"/>
      <c r="B7" s="2675"/>
      <c r="C7" s="2676"/>
      <c r="D7" s="2677"/>
      <c r="E7" s="2678"/>
      <c r="F7" s="2679"/>
      <c r="G7" s="2679"/>
      <c r="H7" s="2660"/>
      <c r="I7" s="2660"/>
      <c r="J7" s="1113"/>
      <c r="K7" s="2668" t="s">
        <v>732</v>
      </c>
      <c r="L7" s="2670" t="s">
        <v>733</v>
      </c>
      <c r="M7" s="2682"/>
      <c r="N7" s="2685"/>
      <c r="O7" s="2666"/>
      <c r="P7" s="2666"/>
      <c r="Q7" s="2667"/>
      <c r="R7" s="964"/>
    </row>
    <row r="8" spans="1:18" ht="30" customHeight="1" thickBot="1">
      <c r="A8" s="961"/>
      <c r="B8" s="2517"/>
      <c r="C8" s="2521"/>
      <c r="D8" s="2522"/>
      <c r="E8" s="2523"/>
      <c r="F8" s="2680"/>
      <c r="G8" s="2680"/>
      <c r="H8" s="2661"/>
      <c r="I8" s="2661"/>
      <c r="J8" s="1114"/>
      <c r="K8" s="2669"/>
      <c r="L8" s="2669"/>
      <c r="M8" s="2683"/>
      <c r="N8" s="2686"/>
      <c r="O8" s="2536"/>
      <c r="P8" s="2536"/>
      <c r="Q8" s="2537"/>
      <c r="R8" s="964"/>
    </row>
    <row r="9" spans="1:18" ht="22.5" customHeight="1">
      <c r="A9" s="961"/>
      <c r="B9" s="973">
        <v>1</v>
      </c>
      <c r="C9" s="2500">
        <f>'【様式6別添１】賃金改善明細書（職員別）'!B8</f>
        <v>0</v>
      </c>
      <c r="D9" s="2500"/>
      <c r="E9" s="2500"/>
      <c r="F9" s="974">
        <f>'【様式6別添１】賃金改善明細書（職員別）'!F8</f>
        <v>0</v>
      </c>
      <c r="G9" s="974">
        <f>'【様式6別添１】賃金改善明細書（職員別）'!H8</f>
        <v>0</v>
      </c>
      <c r="H9" s="1134">
        <f>'【様式6別添１】賃金改善明細書（職員別）'!I8</f>
        <v>0</v>
      </c>
      <c r="I9" s="1129"/>
      <c r="J9" s="975">
        <f>SUM(K9:L9)</f>
        <v>0</v>
      </c>
      <c r="K9" s="976"/>
      <c r="L9" s="977"/>
      <c r="M9" s="2671"/>
      <c r="N9" s="1133" t="str">
        <f>IFERROR(J9/H9/I9,"")</f>
        <v/>
      </c>
      <c r="O9" s="2505"/>
      <c r="P9" s="2505"/>
      <c r="Q9" s="2506"/>
      <c r="R9" s="964"/>
    </row>
    <row r="10" spans="1:18" ht="22.5" customHeight="1">
      <c r="A10" s="961"/>
      <c r="B10" s="978">
        <f>B9+1</f>
        <v>2</v>
      </c>
      <c r="C10" s="2487">
        <f>'【様式6別添１】賃金改善明細書（職員別）'!B9</f>
        <v>0</v>
      </c>
      <c r="D10" s="2487"/>
      <c r="E10" s="2487"/>
      <c r="F10" s="979">
        <f>'【様式6別添１】賃金改善明細書（職員別）'!F9</f>
        <v>0</v>
      </c>
      <c r="G10" s="979">
        <f>'【様式6別添１】賃金改善明細書（職員別）'!H9</f>
        <v>0</v>
      </c>
      <c r="H10" s="980">
        <f>'【様式6別添１】賃金改善明細書（職員別）'!I9</f>
        <v>0</v>
      </c>
      <c r="I10" s="1130"/>
      <c r="J10" s="981">
        <f t="shared" ref="J10:J58" si="0">SUM(K10:L10)</f>
        <v>0</v>
      </c>
      <c r="K10" s="982"/>
      <c r="L10" s="983"/>
      <c r="M10" s="2672"/>
      <c r="N10" s="1115" t="str">
        <f>IFERROR(J10/H10/I10,"")</f>
        <v/>
      </c>
      <c r="O10" s="2508"/>
      <c r="P10" s="2508"/>
      <c r="Q10" s="2509"/>
      <c r="R10" s="964"/>
    </row>
    <row r="11" spans="1:18" ht="22.5" customHeight="1">
      <c r="A11" s="961"/>
      <c r="B11" s="984">
        <f t="shared" ref="B11:B57" si="1">B10+1</f>
        <v>3</v>
      </c>
      <c r="C11" s="2487">
        <f>'【様式6別添１】賃金改善明細書（職員別）'!B10</f>
        <v>0</v>
      </c>
      <c r="D11" s="2487"/>
      <c r="E11" s="2487"/>
      <c r="F11" s="979">
        <f>'【様式6別添１】賃金改善明細書（職員別）'!F10</f>
        <v>0</v>
      </c>
      <c r="G11" s="979">
        <f>'【様式6別添１】賃金改善明細書（職員別）'!H10</f>
        <v>0</v>
      </c>
      <c r="H11" s="980">
        <f>'【様式6別添１】賃金改善明細書（職員別）'!I10</f>
        <v>0</v>
      </c>
      <c r="I11" s="1131"/>
      <c r="J11" s="985">
        <f t="shared" si="0"/>
        <v>0</v>
      </c>
      <c r="K11" s="986"/>
      <c r="L11" s="987"/>
      <c r="M11" s="2672"/>
      <c r="N11" s="1115" t="str">
        <f t="shared" ref="N11:N58" si="2">IFERROR(J11/H11/I11,"")</f>
        <v/>
      </c>
      <c r="O11" s="2674"/>
      <c r="P11" s="2498"/>
      <c r="Q11" s="2499"/>
      <c r="R11" s="964"/>
    </row>
    <row r="12" spans="1:18" ht="22.5" customHeight="1">
      <c r="A12" s="961"/>
      <c r="B12" s="984">
        <f t="shared" si="1"/>
        <v>4</v>
      </c>
      <c r="C12" s="2487">
        <f>'【様式6別添１】賃金改善明細書（職員別）'!B11</f>
        <v>0</v>
      </c>
      <c r="D12" s="2487"/>
      <c r="E12" s="2487"/>
      <c r="F12" s="979">
        <f>'【様式6別添１】賃金改善明細書（職員別）'!F11</f>
        <v>0</v>
      </c>
      <c r="G12" s="979">
        <f>'【様式6別添１】賃金改善明細書（職員別）'!H11</f>
        <v>0</v>
      </c>
      <c r="H12" s="980">
        <f>'【様式6別添１】賃金改善明細書（職員別）'!I11</f>
        <v>0</v>
      </c>
      <c r="I12" s="1131"/>
      <c r="J12" s="985">
        <f t="shared" si="0"/>
        <v>0</v>
      </c>
      <c r="K12" s="986"/>
      <c r="L12" s="987"/>
      <c r="M12" s="2672"/>
      <c r="N12" s="1115" t="str">
        <f t="shared" si="2"/>
        <v/>
      </c>
      <c r="O12" s="2498"/>
      <c r="P12" s="2498"/>
      <c r="Q12" s="2499"/>
      <c r="R12" s="964"/>
    </row>
    <row r="13" spans="1:18" ht="22.5" customHeight="1">
      <c r="A13" s="961"/>
      <c r="B13" s="984">
        <f t="shared" si="1"/>
        <v>5</v>
      </c>
      <c r="C13" s="2487">
        <f>'【様式6別添１】賃金改善明細書（職員別）'!B12</f>
        <v>0</v>
      </c>
      <c r="D13" s="2487"/>
      <c r="E13" s="2487"/>
      <c r="F13" s="979">
        <f>'【様式6別添１】賃金改善明細書（職員別）'!F12</f>
        <v>0</v>
      </c>
      <c r="G13" s="979">
        <f>'【様式6別添１】賃金改善明細書（職員別）'!H12</f>
        <v>0</v>
      </c>
      <c r="H13" s="980">
        <f>'【様式6別添１】賃金改善明細書（職員別）'!I12</f>
        <v>0</v>
      </c>
      <c r="I13" s="1131"/>
      <c r="J13" s="985">
        <f t="shared" si="0"/>
        <v>0</v>
      </c>
      <c r="K13" s="986"/>
      <c r="L13" s="987"/>
      <c r="M13" s="2672"/>
      <c r="N13" s="1115" t="str">
        <f t="shared" si="2"/>
        <v/>
      </c>
      <c r="O13" s="2508"/>
      <c r="P13" s="2508"/>
      <c r="Q13" s="2509"/>
      <c r="R13" s="964"/>
    </row>
    <row r="14" spans="1:18" ht="22.5" customHeight="1">
      <c r="A14" s="961"/>
      <c r="B14" s="984">
        <f t="shared" si="1"/>
        <v>6</v>
      </c>
      <c r="C14" s="2487">
        <f>'【様式6別添１】賃金改善明細書（職員別）'!B13</f>
        <v>0</v>
      </c>
      <c r="D14" s="2487"/>
      <c r="E14" s="2487"/>
      <c r="F14" s="979">
        <f>'【様式6別添１】賃金改善明細書（職員別）'!F13</f>
        <v>0</v>
      </c>
      <c r="G14" s="979">
        <f>'【様式6別添１】賃金改善明細書（職員別）'!H13</f>
        <v>0</v>
      </c>
      <c r="H14" s="980">
        <f>'【様式6別添１】賃金改善明細書（職員別）'!I13</f>
        <v>0</v>
      </c>
      <c r="I14" s="1130"/>
      <c r="J14" s="985">
        <f t="shared" si="0"/>
        <v>0</v>
      </c>
      <c r="K14" s="986"/>
      <c r="L14" s="987"/>
      <c r="M14" s="2672"/>
      <c r="N14" s="1115" t="str">
        <f t="shared" si="2"/>
        <v/>
      </c>
      <c r="O14" s="2498"/>
      <c r="P14" s="2498"/>
      <c r="Q14" s="2499"/>
      <c r="R14" s="964"/>
    </row>
    <row r="15" spans="1:18" ht="22.5" customHeight="1">
      <c r="A15" s="961"/>
      <c r="B15" s="984">
        <f t="shared" si="1"/>
        <v>7</v>
      </c>
      <c r="C15" s="2487">
        <f>'【様式6別添１】賃金改善明細書（職員別）'!B14</f>
        <v>0</v>
      </c>
      <c r="D15" s="2487"/>
      <c r="E15" s="2487"/>
      <c r="F15" s="979">
        <f>'【様式6別添１】賃金改善明細書（職員別）'!F14</f>
        <v>0</v>
      </c>
      <c r="G15" s="979">
        <f>'【様式6別添１】賃金改善明細書（職員別）'!H14</f>
        <v>0</v>
      </c>
      <c r="H15" s="980">
        <f>'【様式6別添１】賃金改善明細書（職員別）'!I14</f>
        <v>0</v>
      </c>
      <c r="I15" s="1131"/>
      <c r="J15" s="985">
        <f t="shared" si="0"/>
        <v>0</v>
      </c>
      <c r="K15" s="986"/>
      <c r="L15" s="987"/>
      <c r="M15" s="2672"/>
      <c r="N15" s="1115" t="str">
        <f t="shared" si="2"/>
        <v/>
      </c>
      <c r="O15" s="2498"/>
      <c r="P15" s="2498"/>
      <c r="Q15" s="2499"/>
      <c r="R15" s="964"/>
    </row>
    <row r="16" spans="1:18" ht="22.5" customHeight="1">
      <c r="A16" s="961"/>
      <c r="B16" s="984">
        <f t="shared" si="1"/>
        <v>8</v>
      </c>
      <c r="C16" s="2487">
        <f>'【様式6別添１】賃金改善明細書（職員別）'!B15</f>
        <v>0</v>
      </c>
      <c r="D16" s="2487"/>
      <c r="E16" s="2487"/>
      <c r="F16" s="979">
        <f>'【様式6別添１】賃金改善明細書（職員別）'!F15</f>
        <v>0</v>
      </c>
      <c r="G16" s="979">
        <f>'【様式6別添１】賃金改善明細書（職員別）'!H15</f>
        <v>0</v>
      </c>
      <c r="H16" s="980">
        <f>'【様式6別添１】賃金改善明細書（職員別）'!I15</f>
        <v>0</v>
      </c>
      <c r="I16" s="1131"/>
      <c r="J16" s="985">
        <f t="shared" si="0"/>
        <v>0</v>
      </c>
      <c r="K16" s="986"/>
      <c r="L16" s="987"/>
      <c r="M16" s="2672"/>
      <c r="N16" s="1115" t="str">
        <f t="shared" si="2"/>
        <v/>
      </c>
      <c r="O16" s="2498"/>
      <c r="P16" s="2498"/>
      <c r="Q16" s="2499"/>
      <c r="R16" s="964"/>
    </row>
    <row r="17" spans="1:18" ht="22.5" customHeight="1">
      <c r="A17" s="961"/>
      <c r="B17" s="984">
        <f t="shared" si="1"/>
        <v>9</v>
      </c>
      <c r="C17" s="2487">
        <f>'【様式6別添１】賃金改善明細書（職員別）'!B16</f>
        <v>0</v>
      </c>
      <c r="D17" s="2487"/>
      <c r="E17" s="2487"/>
      <c r="F17" s="979">
        <f>'【様式6別添１】賃金改善明細書（職員別）'!F16</f>
        <v>0</v>
      </c>
      <c r="G17" s="979">
        <f>'【様式6別添１】賃金改善明細書（職員別）'!H16</f>
        <v>0</v>
      </c>
      <c r="H17" s="980">
        <f>'【様式6別添１】賃金改善明細書（職員別）'!I16</f>
        <v>0</v>
      </c>
      <c r="I17" s="1131"/>
      <c r="J17" s="985">
        <f t="shared" si="0"/>
        <v>0</v>
      </c>
      <c r="K17" s="986"/>
      <c r="L17" s="987"/>
      <c r="M17" s="2672"/>
      <c r="N17" s="1115" t="str">
        <f t="shared" si="2"/>
        <v/>
      </c>
      <c r="O17" s="989"/>
      <c r="P17" s="989"/>
      <c r="Q17" s="990"/>
      <c r="R17" s="964"/>
    </row>
    <row r="18" spans="1:18" ht="22.5" customHeight="1">
      <c r="A18" s="961"/>
      <c r="B18" s="984">
        <f t="shared" si="1"/>
        <v>10</v>
      </c>
      <c r="C18" s="2487">
        <f>'【様式6別添１】賃金改善明細書（職員別）'!B17</f>
        <v>0</v>
      </c>
      <c r="D18" s="2487"/>
      <c r="E18" s="2487"/>
      <c r="F18" s="979">
        <f>'【様式6別添１】賃金改善明細書（職員別）'!F17</f>
        <v>0</v>
      </c>
      <c r="G18" s="979">
        <f>'【様式6別添１】賃金改善明細書（職員別）'!H17</f>
        <v>0</v>
      </c>
      <c r="H18" s="980">
        <f>'【様式6別添１】賃金改善明細書（職員別）'!I17</f>
        <v>0</v>
      </c>
      <c r="I18" s="1131"/>
      <c r="J18" s="985">
        <f t="shared" si="0"/>
        <v>0</v>
      </c>
      <c r="K18" s="986"/>
      <c r="L18" s="987"/>
      <c r="M18" s="2672"/>
      <c r="N18" s="1115" t="str">
        <f t="shared" si="2"/>
        <v/>
      </c>
      <c r="O18" s="989"/>
      <c r="P18" s="989"/>
      <c r="Q18" s="990"/>
      <c r="R18" s="964"/>
    </row>
    <row r="19" spans="1:18" ht="22.5" customHeight="1">
      <c r="A19" s="961"/>
      <c r="B19" s="984">
        <f t="shared" si="1"/>
        <v>11</v>
      </c>
      <c r="C19" s="2487">
        <f>'【様式6別添１】賃金改善明細書（職員別）'!B18</f>
        <v>0</v>
      </c>
      <c r="D19" s="2487"/>
      <c r="E19" s="2487"/>
      <c r="F19" s="979">
        <f>'【様式6別添１】賃金改善明細書（職員別）'!F18</f>
        <v>0</v>
      </c>
      <c r="G19" s="979">
        <f>'【様式6別添１】賃金改善明細書（職員別）'!H18</f>
        <v>0</v>
      </c>
      <c r="H19" s="980">
        <f>'【様式6別添１】賃金改善明細書（職員別）'!I18</f>
        <v>0</v>
      </c>
      <c r="I19" s="1131"/>
      <c r="J19" s="985">
        <f t="shared" si="0"/>
        <v>0</v>
      </c>
      <c r="K19" s="986"/>
      <c r="L19" s="987"/>
      <c r="M19" s="2672"/>
      <c r="N19" s="1115" t="str">
        <f t="shared" si="2"/>
        <v/>
      </c>
      <c r="O19" s="989"/>
      <c r="P19" s="989"/>
      <c r="Q19" s="990"/>
      <c r="R19" s="964"/>
    </row>
    <row r="20" spans="1:18" ht="22.5" customHeight="1">
      <c r="A20" s="961"/>
      <c r="B20" s="984">
        <f t="shared" si="1"/>
        <v>12</v>
      </c>
      <c r="C20" s="2487">
        <f>'【様式6別添１】賃金改善明細書（職員別）'!B19</f>
        <v>0</v>
      </c>
      <c r="D20" s="2487"/>
      <c r="E20" s="2487"/>
      <c r="F20" s="979">
        <f>'【様式6別添１】賃金改善明細書（職員別）'!F19</f>
        <v>0</v>
      </c>
      <c r="G20" s="979">
        <f>'【様式6別添１】賃金改善明細書（職員別）'!H19</f>
        <v>0</v>
      </c>
      <c r="H20" s="980">
        <f>'【様式6別添１】賃金改善明細書（職員別）'!I19</f>
        <v>0</v>
      </c>
      <c r="I20" s="1131"/>
      <c r="J20" s="985">
        <f t="shared" si="0"/>
        <v>0</v>
      </c>
      <c r="K20" s="986"/>
      <c r="L20" s="987"/>
      <c r="M20" s="2672"/>
      <c r="N20" s="1115" t="str">
        <f t="shared" si="2"/>
        <v/>
      </c>
      <c r="O20" s="989"/>
      <c r="P20" s="989"/>
      <c r="Q20" s="990"/>
      <c r="R20" s="964"/>
    </row>
    <row r="21" spans="1:18" ht="22.5" customHeight="1">
      <c r="A21" s="961"/>
      <c r="B21" s="984">
        <f t="shared" si="1"/>
        <v>13</v>
      </c>
      <c r="C21" s="2487">
        <f>'【様式6別添１】賃金改善明細書（職員別）'!B20</f>
        <v>0</v>
      </c>
      <c r="D21" s="2487"/>
      <c r="E21" s="2487"/>
      <c r="F21" s="979">
        <f>'【様式6別添１】賃金改善明細書（職員別）'!F20</f>
        <v>0</v>
      </c>
      <c r="G21" s="979">
        <f>'【様式6別添１】賃金改善明細書（職員別）'!H20</f>
        <v>0</v>
      </c>
      <c r="H21" s="980">
        <f>'【様式6別添１】賃金改善明細書（職員別）'!I20</f>
        <v>0</v>
      </c>
      <c r="I21" s="1131"/>
      <c r="J21" s="985">
        <f t="shared" si="0"/>
        <v>0</v>
      </c>
      <c r="K21" s="986"/>
      <c r="L21" s="987"/>
      <c r="M21" s="2672"/>
      <c r="N21" s="1115" t="str">
        <f t="shared" si="2"/>
        <v/>
      </c>
      <c r="O21" s="989"/>
      <c r="P21" s="989"/>
      <c r="Q21" s="990"/>
      <c r="R21" s="964"/>
    </row>
    <row r="22" spans="1:18" ht="22.5" customHeight="1">
      <c r="A22" s="961"/>
      <c r="B22" s="984">
        <f t="shared" si="1"/>
        <v>14</v>
      </c>
      <c r="C22" s="2487">
        <f>'【様式6別添１】賃金改善明細書（職員別）'!B21</f>
        <v>0</v>
      </c>
      <c r="D22" s="2487"/>
      <c r="E22" s="2487"/>
      <c r="F22" s="979">
        <f>'【様式6別添１】賃金改善明細書（職員別）'!F21</f>
        <v>0</v>
      </c>
      <c r="G22" s="979">
        <f>'【様式6別添１】賃金改善明細書（職員別）'!H21</f>
        <v>0</v>
      </c>
      <c r="H22" s="980">
        <f>'【様式6別添１】賃金改善明細書（職員別）'!I21</f>
        <v>0</v>
      </c>
      <c r="I22" s="1131"/>
      <c r="J22" s="985">
        <f t="shared" si="0"/>
        <v>0</v>
      </c>
      <c r="K22" s="986"/>
      <c r="L22" s="987"/>
      <c r="M22" s="2672"/>
      <c r="N22" s="1115" t="str">
        <f t="shared" si="2"/>
        <v/>
      </c>
      <c r="O22" s="989"/>
      <c r="P22" s="989"/>
      <c r="Q22" s="990"/>
      <c r="R22" s="964"/>
    </row>
    <row r="23" spans="1:18" ht="22.5" customHeight="1">
      <c r="A23" s="961"/>
      <c r="B23" s="984">
        <f t="shared" si="1"/>
        <v>15</v>
      </c>
      <c r="C23" s="2487">
        <f>'【様式6別添１】賃金改善明細書（職員別）'!B22</f>
        <v>0</v>
      </c>
      <c r="D23" s="2487"/>
      <c r="E23" s="2487"/>
      <c r="F23" s="979">
        <f>'【様式6別添１】賃金改善明細書（職員別）'!F22</f>
        <v>0</v>
      </c>
      <c r="G23" s="979">
        <f>'【様式6別添１】賃金改善明細書（職員別）'!H22</f>
        <v>0</v>
      </c>
      <c r="H23" s="980">
        <f>'【様式6別添１】賃金改善明細書（職員別）'!I22</f>
        <v>0</v>
      </c>
      <c r="I23" s="1131"/>
      <c r="J23" s="985">
        <f t="shared" si="0"/>
        <v>0</v>
      </c>
      <c r="K23" s="986"/>
      <c r="L23" s="987"/>
      <c r="M23" s="2672"/>
      <c r="N23" s="1115" t="str">
        <f t="shared" si="2"/>
        <v/>
      </c>
      <c r="O23" s="989"/>
      <c r="P23" s="989"/>
      <c r="Q23" s="990"/>
      <c r="R23" s="964"/>
    </row>
    <row r="24" spans="1:18" ht="22.5" customHeight="1">
      <c r="A24" s="961"/>
      <c r="B24" s="984">
        <f t="shared" si="1"/>
        <v>16</v>
      </c>
      <c r="C24" s="2487">
        <f>'【様式6別添１】賃金改善明細書（職員別）'!B23</f>
        <v>0</v>
      </c>
      <c r="D24" s="2487"/>
      <c r="E24" s="2487"/>
      <c r="F24" s="979">
        <f>'【様式6別添１】賃金改善明細書（職員別）'!F23</f>
        <v>0</v>
      </c>
      <c r="G24" s="979">
        <f>'【様式6別添１】賃金改善明細書（職員別）'!H23</f>
        <v>0</v>
      </c>
      <c r="H24" s="980">
        <f>'【様式6別添１】賃金改善明細書（職員別）'!I23</f>
        <v>0</v>
      </c>
      <c r="I24" s="1131"/>
      <c r="J24" s="985">
        <f t="shared" si="0"/>
        <v>0</v>
      </c>
      <c r="K24" s="986"/>
      <c r="L24" s="987"/>
      <c r="M24" s="2672"/>
      <c r="N24" s="1115" t="str">
        <f t="shared" si="2"/>
        <v/>
      </c>
      <c r="O24" s="989"/>
      <c r="P24" s="989"/>
      <c r="Q24" s="990"/>
      <c r="R24" s="964"/>
    </row>
    <row r="25" spans="1:18" ht="22.5" customHeight="1">
      <c r="A25" s="961"/>
      <c r="B25" s="984">
        <f t="shared" si="1"/>
        <v>17</v>
      </c>
      <c r="C25" s="2487">
        <f>'【様式6別添１】賃金改善明細書（職員別）'!B24</f>
        <v>0</v>
      </c>
      <c r="D25" s="2487"/>
      <c r="E25" s="2487"/>
      <c r="F25" s="979">
        <f>'【様式6別添１】賃金改善明細書（職員別）'!F24</f>
        <v>0</v>
      </c>
      <c r="G25" s="979">
        <f>'【様式6別添１】賃金改善明細書（職員別）'!H24</f>
        <v>0</v>
      </c>
      <c r="H25" s="980">
        <f>'【様式6別添１】賃金改善明細書（職員別）'!I24</f>
        <v>0</v>
      </c>
      <c r="I25" s="1131"/>
      <c r="J25" s="985">
        <f t="shared" si="0"/>
        <v>0</v>
      </c>
      <c r="K25" s="986"/>
      <c r="L25" s="987"/>
      <c r="M25" s="2672"/>
      <c r="N25" s="1115" t="str">
        <f t="shared" si="2"/>
        <v/>
      </c>
      <c r="O25" s="989"/>
      <c r="P25" s="989"/>
      <c r="Q25" s="990"/>
      <c r="R25" s="964"/>
    </row>
    <row r="26" spans="1:18" ht="22.5" customHeight="1">
      <c r="A26" s="961"/>
      <c r="B26" s="984">
        <f t="shared" si="1"/>
        <v>18</v>
      </c>
      <c r="C26" s="2487">
        <f>'【様式6別添１】賃金改善明細書（職員別）'!B25</f>
        <v>0</v>
      </c>
      <c r="D26" s="2487"/>
      <c r="E26" s="2487"/>
      <c r="F26" s="979">
        <f>'【様式6別添１】賃金改善明細書（職員別）'!F25</f>
        <v>0</v>
      </c>
      <c r="G26" s="979">
        <f>'【様式6別添１】賃金改善明細書（職員別）'!H25</f>
        <v>0</v>
      </c>
      <c r="H26" s="980">
        <f>'【様式6別添１】賃金改善明細書（職員別）'!I25</f>
        <v>0</v>
      </c>
      <c r="I26" s="1131"/>
      <c r="J26" s="985">
        <f t="shared" si="0"/>
        <v>0</v>
      </c>
      <c r="K26" s="986"/>
      <c r="L26" s="987"/>
      <c r="M26" s="2672"/>
      <c r="N26" s="1115" t="str">
        <f t="shared" si="2"/>
        <v/>
      </c>
      <c r="O26" s="989"/>
      <c r="P26" s="989"/>
      <c r="Q26" s="990"/>
      <c r="R26" s="964"/>
    </row>
    <row r="27" spans="1:18" ht="22.5" customHeight="1">
      <c r="A27" s="961"/>
      <c r="B27" s="984">
        <f t="shared" si="1"/>
        <v>19</v>
      </c>
      <c r="C27" s="2487">
        <f>'【様式6別添１】賃金改善明細書（職員別）'!B26</f>
        <v>0</v>
      </c>
      <c r="D27" s="2487"/>
      <c r="E27" s="2487"/>
      <c r="F27" s="979">
        <f>'【様式6別添１】賃金改善明細書（職員別）'!F26</f>
        <v>0</v>
      </c>
      <c r="G27" s="979">
        <f>'【様式6別添１】賃金改善明細書（職員別）'!H26</f>
        <v>0</v>
      </c>
      <c r="H27" s="980">
        <f>'【様式6別添１】賃金改善明細書（職員別）'!I26</f>
        <v>0</v>
      </c>
      <c r="I27" s="1131"/>
      <c r="J27" s="985">
        <f t="shared" si="0"/>
        <v>0</v>
      </c>
      <c r="K27" s="986"/>
      <c r="L27" s="987"/>
      <c r="M27" s="2672"/>
      <c r="N27" s="1115" t="str">
        <f t="shared" si="2"/>
        <v/>
      </c>
      <c r="O27" s="989"/>
      <c r="P27" s="989"/>
      <c r="Q27" s="990"/>
      <c r="R27" s="964"/>
    </row>
    <row r="28" spans="1:18" ht="22.5" customHeight="1">
      <c r="A28" s="961"/>
      <c r="B28" s="984">
        <f t="shared" si="1"/>
        <v>20</v>
      </c>
      <c r="C28" s="2487">
        <f>'【様式6別添１】賃金改善明細書（職員別）'!B27</f>
        <v>0</v>
      </c>
      <c r="D28" s="2487"/>
      <c r="E28" s="2487"/>
      <c r="F28" s="979">
        <f>'【様式6別添１】賃金改善明細書（職員別）'!F27</f>
        <v>0</v>
      </c>
      <c r="G28" s="979">
        <f>'【様式6別添１】賃金改善明細書（職員別）'!H27</f>
        <v>0</v>
      </c>
      <c r="H28" s="980">
        <f>'【様式6別添１】賃金改善明細書（職員別）'!I27</f>
        <v>0</v>
      </c>
      <c r="I28" s="1131"/>
      <c r="J28" s="985">
        <f t="shared" si="0"/>
        <v>0</v>
      </c>
      <c r="K28" s="986"/>
      <c r="L28" s="987"/>
      <c r="M28" s="2672"/>
      <c r="N28" s="1115" t="str">
        <f t="shared" si="2"/>
        <v/>
      </c>
      <c r="O28" s="989"/>
      <c r="P28" s="989"/>
      <c r="Q28" s="990"/>
      <c r="R28" s="964"/>
    </row>
    <row r="29" spans="1:18" ht="22.5" customHeight="1">
      <c r="A29" s="961"/>
      <c r="B29" s="984">
        <f t="shared" si="1"/>
        <v>21</v>
      </c>
      <c r="C29" s="2487">
        <f>'【様式6別添１】賃金改善明細書（職員別）'!B28</f>
        <v>0</v>
      </c>
      <c r="D29" s="2487"/>
      <c r="E29" s="2487"/>
      <c r="F29" s="979">
        <f>'【様式6別添１】賃金改善明細書（職員別）'!F28</f>
        <v>0</v>
      </c>
      <c r="G29" s="979">
        <f>'【様式6別添１】賃金改善明細書（職員別）'!H28</f>
        <v>0</v>
      </c>
      <c r="H29" s="980">
        <f>'【様式6別添１】賃金改善明細書（職員別）'!I28</f>
        <v>0</v>
      </c>
      <c r="I29" s="1131"/>
      <c r="J29" s="985">
        <f t="shared" si="0"/>
        <v>0</v>
      </c>
      <c r="K29" s="986"/>
      <c r="L29" s="987"/>
      <c r="M29" s="2672"/>
      <c r="N29" s="1115" t="str">
        <f t="shared" si="2"/>
        <v/>
      </c>
      <c r="O29" s="989"/>
      <c r="P29" s="989"/>
      <c r="Q29" s="990"/>
      <c r="R29" s="964"/>
    </row>
    <row r="30" spans="1:18" ht="22.5" customHeight="1">
      <c r="A30" s="961"/>
      <c r="B30" s="984">
        <f t="shared" si="1"/>
        <v>22</v>
      </c>
      <c r="C30" s="2487">
        <f>'【様式6別添１】賃金改善明細書（職員別）'!B29</f>
        <v>0</v>
      </c>
      <c r="D30" s="2487"/>
      <c r="E30" s="2487"/>
      <c r="F30" s="979">
        <f>'【様式6別添１】賃金改善明細書（職員別）'!F29</f>
        <v>0</v>
      </c>
      <c r="G30" s="979">
        <f>'【様式6別添１】賃金改善明細書（職員別）'!H29</f>
        <v>0</v>
      </c>
      <c r="H30" s="980">
        <f>'【様式6別添１】賃金改善明細書（職員別）'!I29</f>
        <v>0</v>
      </c>
      <c r="I30" s="1131"/>
      <c r="J30" s="985">
        <f t="shared" si="0"/>
        <v>0</v>
      </c>
      <c r="K30" s="986"/>
      <c r="L30" s="987"/>
      <c r="M30" s="2672"/>
      <c r="N30" s="1115" t="str">
        <f t="shared" si="2"/>
        <v/>
      </c>
      <c r="O30" s="989"/>
      <c r="P30" s="989"/>
      <c r="Q30" s="990"/>
      <c r="R30" s="964"/>
    </row>
    <row r="31" spans="1:18" ht="22.5" customHeight="1">
      <c r="A31" s="961"/>
      <c r="B31" s="984">
        <f t="shared" si="1"/>
        <v>23</v>
      </c>
      <c r="C31" s="2487">
        <f>'【様式6別添１】賃金改善明細書（職員別）'!B30</f>
        <v>0</v>
      </c>
      <c r="D31" s="2487"/>
      <c r="E31" s="2487"/>
      <c r="F31" s="979">
        <f>'【様式6別添１】賃金改善明細書（職員別）'!F30</f>
        <v>0</v>
      </c>
      <c r="G31" s="979">
        <f>'【様式6別添１】賃金改善明細書（職員別）'!H30</f>
        <v>0</v>
      </c>
      <c r="H31" s="980">
        <f>'【様式6別添１】賃金改善明細書（職員別）'!I30</f>
        <v>0</v>
      </c>
      <c r="I31" s="1131"/>
      <c r="J31" s="985">
        <f t="shared" si="0"/>
        <v>0</v>
      </c>
      <c r="K31" s="986"/>
      <c r="L31" s="987"/>
      <c r="M31" s="2672"/>
      <c r="N31" s="1115" t="str">
        <f t="shared" si="2"/>
        <v/>
      </c>
      <c r="O31" s="989"/>
      <c r="P31" s="989"/>
      <c r="Q31" s="990"/>
      <c r="R31" s="964"/>
    </row>
    <row r="32" spans="1:18" ht="22.5" customHeight="1">
      <c r="A32" s="961"/>
      <c r="B32" s="984">
        <f t="shared" si="1"/>
        <v>24</v>
      </c>
      <c r="C32" s="2487">
        <f>'【様式6別添１】賃金改善明細書（職員別）'!B31</f>
        <v>0</v>
      </c>
      <c r="D32" s="2487"/>
      <c r="E32" s="2487"/>
      <c r="F32" s="979">
        <f>'【様式6別添１】賃金改善明細書（職員別）'!F31</f>
        <v>0</v>
      </c>
      <c r="G32" s="979">
        <f>'【様式6別添１】賃金改善明細書（職員別）'!H31</f>
        <v>0</v>
      </c>
      <c r="H32" s="980">
        <f>'【様式6別添１】賃金改善明細書（職員別）'!I31</f>
        <v>0</v>
      </c>
      <c r="I32" s="1131"/>
      <c r="J32" s="985">
        <f t="shared" si="0"/>
        <v>0</v>
      </c>
      <c r="K32" s="986"/>
      <c r="L32" s="987"/>
      <c r="M32" s="2672"/>
      <c r="N32" s="1115" t="str">
        <f t="shared" si="2"/>
        <v/>
      </c>
      <c r="O32" s="989"/>
      <c r="P32" s="989"/>
      <c r="Q32" s="990"/>
      <c r="R32" s="964"/>
    </row>
    <row r="33" spans="1:18" ht="22.5" customHeight="1">
      <c r="A33" s="961"/>
      <c r="B33" s="984">
        <f t="shared" si="1"/>
        <v>25</v>
      </c>
      <c r="C33" s="2487">
        <f>'【様式6別添１】賃金改善明細書（職員別）'!B32</f>
        <v>0</v>
      </c>
      <c r="D33" s="2487"/>
      <c r="E33" s="2487"/>
      <c r="F33" s="979">
        <f>'【様式6別添１】賃金改善明細書（職員別）'!F32</f>
        <v>0</v>
      </c>
      <c r="G33" s="979">
        <f>'【様式6別添１】賃金改善明細書（職員別）'!H32</f>
        <v>0</v>
      </c>
      <c r="H33" s="980">
        <f>'【様式6別添１】賃金改善明細書（職員別）'!I32</f>
        <v>0</v>
      </c>
      <c r="I33" s="1131"/>
      <c r="J33" s="985">
        <f t="shared" si="0"/>
        <v>0</v>
      </c>
      <c r="K33" s="986"/>
      <c r="L33" s="987"/>
      <c r="M33" s="2672"/>
      <c r="N33" s="1115" t="str">
        <f t="shared" si="2"/>
        <v/>
      </c>
      <c r="O33" s="989"/>
      <c r="P33" s="989"/>
      <c r="Q33" s="990"/>
      <c r="R33" s="964"/>
    </row>
    <row r="34" spans="1:18" ht="22.5" customHeight="1">
      <c r="A34" s="961"/>
      <c r="B34" s="984">
        <f t="shared" si="1"/>
        <v>26</v>
      </c>
      <c r="C34" s="2487">
        <f>'【様式6別添１】賃金改善明細書（職員別）'!B33</f>
        <v>0</v>
      </c>
      <c r="D34" s="2487"/>
      <c r="E34" s="2487"/>
      <c r="F34" s="979">
        <f>'【様式6別添１】賃金改善明細書（職員別）'!F33</f>
        <v>0</v>
      </c>
      <c r="G34" s="979">
        <f>'【様式6別添１】賃金改善明細書（職員別）'!H33</f>
        <v>0</v>
      </c>
      <c r="H34" s="980">
        <f>'【様式6別添１】賃金改善明細書（職員別）'!I33</f>
        <v>0</v>
      </c>
      <c r="I34" s="1131"/>
      <c r="J34" s="985">
        <f t="shared" si="0"/>
        <v>0</v>
      </c>
      <c r="K34" s="986"/>
      <c r="L34" s="987"/>
      <c r="M34" s="2672"/>
      <c r="N34" s="1115" t="str">
        <f t="shared" si="2"/>
        <v/>
      </c>
      <c r="O34" s="989"/>
      <c r="P34" s="989"/>
      <c r="Q34" s="990"/>
      <c r="R34" s="964"/>
    </row>
    <row r="35" spans="1:18" ht="22.5" customHeight="1">
      <c r="A35" s="961"/>
      <c r="B35" s="984">
        <f t="shared" si="1"/>
        <v>27</v>
      </c>
      <c r="C35" s="2487">
        <f>'【様式6別添１】賃金改善明細書（職員別）'!B34</f>
        <v>0</v>
      </c>
      <c r="D35" s="2487"/>
      <c r="E35" s="2487"/>
      <c r="F35" s="979">
        <f>'【様式6別添１】賃金改善明細書（職員別）'!F34</f>
        <v>0</v>
      </c>
      <c r="G35" s="979">
        <f>'【様式6別添１】賃金改善明細書（職員別）'!H34</f>
        <v>0</v>
      </c>
      <c r="H35" s="980">
        <f>'【様式6別添１】賃金改善明細書（職員別）'!I34</f>
        <v>0</v>
      </c>
      <c r="I35" s="1131"/>
      <c r="J35" s="985">
        <f t="shared" si="0"/>
        <v>0</v>
      </c>
      <c r="K35" s="986"/>
      <c r="L35" s="987"/>
      <c r="M35" s="2672"/>
      <c r="N35" s="1115" t="str">
        <f t="shared" si="2"/>
        <v/>
      </c>
      <c r="O35" s="989"/>
      <c r="P35" s="989"/>
      <c r="Q35" s="990"/>
      <c r="R35" s="964"/>
    </row>
    <row r="36" spans="1:18" ht="22.5" customHeight="1">
      <c r="A36" s="961"/>
      <c r="B36" s="984">
        <f t="shared" si="1"/>
        <v>28</v>
      </c>
      <c r="C36" s="2487">
        <f>'【様式6別添１】賃金改善明細書（職員別）'!B35</f>
        <v>0</v>
      </c>
      <c r="D36" s="2487"/>
      <c r="E36" s="2487"/>
      <c r="F36" s="979">
        <f>'【様式6別添１】賃金改善明細書（職員別）'!F35</f>
        <v>0</v>
      </c>
      <c r="G36" s="979">
        <f>'【様式6別添１】賃金改善明細書（職員別）'!H35</f>
        <v>0</v>
      </c>
      <c r="H36" s="980">
        <f>'【様式6別添１】賃金改善明細書（職員別）'!I35</f>
        <v>0</v>
      </c>
      <c r="I36" s="1131"/>
      <c r="J36" s="985">
        <f t="shared" si="0"/>
        <v>0</v>
      </c>
      <c r="K36" s="986"/>
      <c r="L36" s="987"/>
      <c r="M36" s="2672"/>
      <c r="N36" s="1115" t="str">
        <f t="shared" si="2"/>
        <v/>
      </c>
      <c r="O36" s="989"/>
      <c r="P36" s="989"/>
      <c r="Q36" s="990"/>
      <c r="R36" s="964"/>
    </row>
    <row r="37" spans="1:18" ht="22.5" customHeight="1">
      <c r="A37" s="961"/>
      <c r="B37" s="984">
        <f t="shared" si="1"/>
        <v>29</v>
      </c>
      <c r="C37" s="2487">
        <f>'【様式6別添１】賃金改善明細書（職員別）'!B36</f>
        <v>0</v>
      </c>
      <c r="D37" s="2487"/>
      <c r="E37" s="2487"/>
      <c r="F37" s="979">
        <f>'【様式6別添１】賃金改善明細書（職員別）'!F36</f>
        <v>0</v>
      </c>
      <c r="G37" s="979">
        <f>'【様式6別添１】賃金改善明細書（職員別）'!H36</f>
        <v>0</v>
      </c>
      <c r="H37" s="980">
        <f>'【様式6別添１】賃金改善明細書（職員別）'!I36</f>
        <v>0</v>
      </c>
      <c r="I37" s="1131"/>
      <c r="J37" s="985">
        <f t="shared" si="0"/>
        <v>0</v>
      </c>
      <c r="K37" s="986"/>
      <c r="L37" s="987"/>
      <c r="M37" s="2672"/>
      <c r="N37" s="1115" t="str">
        <f t="shared" si="2"/>
        <v/>
      </c>
      <c r="O37" s="2498"/>
      <c r="P37" s="2498"/>
      <c r="Q37" s="2499"/>
      <c r="R37" s="964"/>
    </row>
    <row r="38" spans="1:18" ht="22.5" customHeight="1">
      <c r="A38" s="961"/>
      <c r="B38" s="984">
        <f t="shared" si="1"/>
        <v>30</v>
      </c>
      <c r="C38" s="2487">
        <f>'【様式6別添１】賃金改善明細書（職員別）'!B37</f>
        <v>0</v>
      </c>
      <c r="D38" s="2487"/>
      <c r="E38" s="2487"/>
      <c r="F38" s="979">
        <f>'【様式6別添１】賃金改善明細書（職員別）'!F37</f>
        <v>0</v>
      </c>
      <c r="G38" s="979">
        <f>'【様式6別添１】賃金改善明細書（職員別）'!H37</f>
        <v>0</v>
      </c>
      <c r="H38" s="980">
        <f>'【様式6別添１】賃金改善明細書（職員別）'!I37</f>
        <v>0</v>
      </c>
      <c r="I38" s="1131"/>
      <c r="J38" s="985">
        <f t="shared" si="0"/>
        <v>0</v>
      </c>
      <c r="K38" s="986"/>
      <c r="L38" s="987"/>
      <c r="M38" s="2672"/>
      <c r="N38" s="1115" t="str">
        <f t="shared" si="2"/>
        <v/>
      </c>
      <c r="O38" s="2498"/>
      <c r="P38" s="2498"/>
      <c r="Q38" s="2499"/>
      <c r="R38" s="964"/>
    </row>
    <row r="39" spans="1:18" ht="22.5" customHeight="1">
      <c r="A39" s="961"/>
      <c r="B39" s="984">
        <f t="shared" si="1"/>
        <v>31</v>
      </c>
      <c r="C39" s="2487">
        <f>'【様式6別添１】賃金改善明細書（職員別）'!B38</f>
        <v>0</v>
      </c>
      <c r="D39" s="2487"/>
      <c r="E39" s="2487"/>
      <c r="F39" s="979">
        <f>'【様式6別添１】賃金改善明細書（職員別）'!F38</f>
        <v>0</v>
      </c>
      <c r="G39" s="979">
        <f>'【様式6別添１】賃金改善明細書（職員別）'!H38</f>
        <v>0</v>
      </c>
      <c r="H39" s="980">
        <f>'【様式6別添１】賃金改善明細書（職員別）'!I38</f>
        <v>0</v>
      </c>
      <c r="I39" s="1131"/>
      <c r="J39" s="985">
        <f t="shared" si="0"/>
        <v>0</v>
      </c>
      <c r="K39" s="986"/>
      <c r="L39" s="987"/>
      <c r="M39" s="2672"/>
      <c r="N39" s="1115" t="str">
        <f t="shared" si="2"/>
        <v/>
      </c>
      <c r="O39" s="2498"/>
      <c r="P39" s="2498"/>
      <c r="Q39" s="2499"/>
      <c r="R39" s="964"/>
    </row>
    <row r="40" spans="1:18" ht="22.5" customHeight="1">
      <c r="A40" s="961"/>
      <c r="B40" s="984">
        <f t="shared" si="1"/>
        <v>32</v>
      </c>
      <c r="C40" s="2487">
        <f>'【様式6別添１】賃金改善明細書（職員別）'!B39</f>
        <v>0</v>
      </c>
      <c r="D40" s="2487"/>
      <c r="E40" s="2487"/>
      <c r="F40" s="979">
        <f>'【様式6別添１】賃金改善明細書（職員別）'!F39</f>
        <v>0</v>
      </c>
      <c r="G40" s="979">
        <f>'【様式6別添１】賃金改善明細書（職員別）'!H39</f>
        <v>0</v>
      </c>
      <c r="H40" s="980">
        <f>'【様式6別添１】賃金改善明細書（職員別）'!I39</f>
        <v>0</v>
      </c>
      <c r="I40" s="1131"/>
      <c r="J40" s="985">
        <f t="shared" si="0"/>
        <v>0</v>
      </c>
      <c r="K40" s="986"/>
      <c r="L40" s="987"/>
      <c r="M40" s="2672"/>
      <c r="N40" s="1115" t="str">
        <f t="shared" si="2"/>
        <v/>
      </c>
      <c r="O40" s="2498"/>
      <c r="P40" s="2498"/>
      <c r="Q40" s="2499"/>
      <c r="R40" s="964"/>
    </row>
    <row r="41" spans="1:18" ht="22.5" customHeight="1">
      <c r="A41" s="961"/>
      <c r="B41" s="984">
        <f t="shared" si="1"/>
        <v>33</v>
      </c>
      <c r="C41" s="2487">
        <f>'【様式6別添１】賃金改善明細書（職員別）'!B40</f>
        <v>0</v>
      </c>
      <c r="D41" s="2487"/>
      <c r="E41" s="2487"/>
      <c r="F41" s="979">
        <f>'【様式6別添１】賃金改善明細書（職員別）'!F40</f>
        <v>0</v>
      </c>
      <c r="G41" s="979">
        <f>'【様式6別添１】賃金改善明細書（職員別）'!H40</f>
        <v>0</v>
      </c>
      <c r="H41" s="980">
        <f>'【様式6別添１】賃金改善明細書（職員別）'!I40</f>
        <v>0</v>
      </c>
      <c r="I41" s="1131"/>
      <c r="J41" s="985">
        <f t="shared" si="0"/>
        <v>0</v>
      </c>
      <c r="K41" s="986"/>
      <c r="L41" s="987"/>
      <c r="M41" s="2672"/>
      <c r="N41" s="1115" t="str">
        <f t="shared" si="2"/>
        <v/>
      </c>
      <c r="O41" s="2498"/>
      <c r="P41" s="2498"/>
      <c r="Q41" s="2499"/>
      <c r="R41" s="964"/>
    </row>
    <row r="42" spans="1:18" ht="22.5" customHeight="1">
      <c r="A42" s="961"/>
      <c r="B42" s="984">
        <f t="shared" si="1"/>
        <v>34</v>
      </c>
      <c r="C42" s="2487">
        <f>'【様式6別添１】賃金改善明細書（職員別）'!B41</f>
        <v>0</v>
      </c>
      <c r="D42" s="2487"/>
      <c r="E42" s="2487"/>
      <c r="F42" s="979">
        <f>'【様式6別添１】賃金改善明細書（職員別）'!F41</f>
        <v>0</v>
      </c>
      <c r="G42" s="979">
        <f>'【様式6別添１】賃金改善明細書（職員別）'!H41</f>
        <v>0</v>
      </c>
      <c r="H42" s="980">
        <f>'【様式6別添１】賃金改善明細書（職員別）'!I41</f>
        <v>0</v>
      </c>
      <c r="I42" s="1131"/>
      <c r="J42" s="985">
        <f t="shared" si="0"/>
        <v>0</v>
      </c>
      <c r="K42" s="986"/>
      <c r="L42" s="987"/>
      <c r="M42" s="2672"/>
      <c r="N42" s="1115" t="str">
        <f t="shared" si="2"/>
        <v/>
      </c>
      <c r="O42" s="2498"/>
      <c r="P42" s="2498"/>
      <c r="Q42" s="2499"/>
      <c r="R42" s="964"/>
    </row>
    <row r="43" spans="1:18" ht="22.5" customHeight="1">
      <c r="A43" s="961"/>
      <c r="B43" s="984">
        <f t="shared" si="1"/>
        <v>35</v>
      </c>
      <c r="C43" s="2487">
        <f>'【様式6別添１】賃金改善明細書（職員別）'!B42</f>
        <v>0</v>
      </c>
      <c r="D43" s="2487"/>
      <c r="E43" s="2487"/>
      <c r="F43" s="979">
        <f>'【様式6別添１】賃金改善明細書（職員別）'!F42</f>
        <v>0</v>
      </c>
      <c r="G43" s="979">
        <f>'【様式6別添１】賃金改善明細書（職員別）'!H42</f>
        <v>0</v>
      </c>
      <c r="H43" s="980">
        <f>'【様式6別添１】賃金改善明細書（職員別）'!I42</f>
        <v>0</v>
      </c>
      <c r="I43" s="1131"/>
      <c r="J43" s="985">
        <f t="shared" si="0"/>
        <v>0</v>
      </c>
      <c r="K43" s="986"/>
      <c r="L43" s="987"/>
      <c r="M43" s="2672"/>
      <c r="N43" s="1115" t="str">
        <f t="shared" si="2"/>
        <v/>
      </c>
      <c r="O43" s="2498"/>
      <c r="P43" s="2498"/>
      <c r="Q43" s="2499"/>
      <c r="R43" s="964"/>
    </row>
    <row r="44" spans="1:18" ht="22.5" customHeight="1">
      <c r="A44" s="961"/>
      <c r="B44" s="984">
        <f t="shared" si="1"/>
        <v>36</v>
      </c>
      <c r="C44" s="2487">
        <f>'【様式6別添１】賃金改善明細書（職員別）'!B43</f>
        <v>0</v>
      </c>
      <c r="D44" s="2487"/>
      <c r="E44" s="2487"/>
      <c r="F44" s="979">
        <f>'【様式6別添１】賃金改善明細書（職員別）'!F43</f>
        <v>0</v>
      </c>
      <c r="G44" s="979">
        <f>'【様式6別添１】賃金改善明細書（職員別）'!H43</f>
        <v>0</v>
      </c>
      <c r="H44" s="980">
        <f>'【様式6別添１】賃金改善明細書（職員別）'!I43</f>
        <v>0</v>
      </c>
      <c r="I44" s="1131"/>
      <c r="J44" s="985">
        <f t="shared" si="0"/>
        <v>0</v>
      </c>
      <c r="K44" s="986"/>
      <c r="L44" s="987"/>
      <c r="M44" s="2672"/>
      <c r="N44" s="1115" t="str">
        <f t="shared" si="2"/>
        <v/>
      </c>
      <c r="O44" s="2498"/>
      <c r="P44" s="2498"/>
      <c r="Q44" s="2499"/>
      <c r="R44" s="964"/>
    </row>
    <row r="45" spans="1:18" ht="22.5" customHeight="1">
      <c r="A45" s="961"/>
      <c r="B45" s="984">
        <f t="shared" si="1"/>
        <v>37</v>
      </c>
      <c r="C45" s="2487">
        <f>'【様式6別添１】賃金改善明細書（職員別）'!B44</f>
        <v>0</v>
      </c>
      <c r="D45" s="2487"/>
      <c r="E45" s="2487"/>
      <c r="F45" s="979">
        <f>'【様式6別添１】賃金改善明細書（職員別）'!F44</f>
        <v>0</v>
      </c>
      <c r="G45" s="979">
        <f>'【様式6別添１】賃金改善明細書（職員別）'!H44</f>
        <v>0</v>
      </c>
      <c r="H45" s="980">
        <f>'【様式6別添１】賃金改善明細書（職員別）'!I44</f>
        <v>0</v>
      </c>
      <c r="I45" s="1131"/>
      <c r="J45" s="985">
        <f t="shared" si="0"/>
        <v>0</v>
      </c>
      <c r="K45" s="986"/>
      <c r="L45" s="987"/>
      <c r="M45" s="2672"/>
      <c r="N45" s="1115" t="str">
        <f t="shared" si="2"/>
        <v/>
      </c>
      <c r="O45" s="2498"/>
      <c r="P45" s="2498"/>
      <c r="Q45" s="2499"/>
      <c r="R45" s="964"/>
    </row>
    <row r="46" spans="1:18" ht="22.5" customHeight="1">
      <c r="A46" s="961"/>
      <c r="B46" s="984">
        <f t="shared" si="1"/>
        <v>38</v>
      </c>
      <c r="C46" s="2487">
        <f>'【様式6別添１】賃金改善明細書（職員別）'!B45</f>
        <v>0</v>
      </c>
      <c r="D46" s="2487"/>
      <c r="E46" s="2487"/>
      <c r="F46" s="979">
        <f>'【様式6別添１】賃金改善明細書（職員別）'!F45</f>
        <v>0</v>
      </c>
      <c r="G46" s="979">
        <f>'【様式6別添１】賃金改善明細書（職員別）'!H45</f>
        <v>0</v>
      </c>
      <c r="H46" s="980">
        <f>'【様式6別添１】賃金改善明細書（職員別）'!I45</f>
        <v>0</v>
      </c>
      <c r="I46" s="1131"/>
      <c r="J46" s="985">
        <f t="shared" si="0"/>
        <v>0</v>
      </c>
      <c r="K46" s="986"/>
      <c r="L46" s="987"/>
      <c r="M46" s="2672"/>
      <c r="N46" s="1115" t="str">
        <f t="shared" si="2"/>
        <v/>
      </c>
      <c r="O46" s="2498"/>
      <c r="P46" s="2498"/>
      <c r="Q46" s="2499"/>
      <c r="R46" s="964"/>
    </row>
    <row r="47" spans="1:18" ht="22.5" customHeight="1">
      <c r="A47" s="961"/>
      <c r="B47" s="984">
        <f t="shared" si="1"/>
        <v>39</v>
      </c>
      <c r="C47" s="2487">
        <f>'【様式6別添１】賃金改善明細書（職員別）'!B46</f>
        <v>0</v>
      </c>
      <c r="D47" s="2487"/>
      <c r="E47" s="2487"/>
      <c r="F47" s="979">
        <f>'【様式6別添１】賃金改善明細書（職員別）'!F46</f>
        <v>0</v>
      </c>
      <c r="G47" s="979">
        <f>'【様式6別添１】賃金改善明細書（職員別）'!H46</f>
        <v>0</v>
      </c>
      <c r="H47" s="980">
        <f>'【様式6別添１】賃金改善明細書（職員別）'!I46</f>
        <v>0</v>
      </c>
      <c r="I47" s="1131"/>
      <c r="J47" s="985">
        <f t="shared" si="0"/>
        <v>0</v>
      </c>
      <c r="K47" s="986"/>
      <c r="L47" s="987"/>
      <c r="M47" s="2672"/>
      <c r="N47" s="1115" t="str">
        <f t="shared" si="2"/>
        <v/>
      </c>
      <c r="O47" s="2498"/>
      <c r="P47" s="2498"/>
      <c r="Q47" s="2499"/>
      <c r="R47" s="964"/>
    </row>
    <row r="48" spans="1:18" ht="22.5" customHeight="1">
      <c r="A48" s="961"/>
      <c r="B48" s="984">
        <f t="shared" si="1"/>
        <v>40</v>
      </c>
      <c r="C48" s="2487">
        <f>'【様式6別添１】賃金改善明細書（職員別）'!B47</f>
        <v>0</v>
      </c>
      <c r="D48" s="2487"/>
      <c r="E48" s="2487"/>
      <c r="F48" s="979">
        <f>'【様式6別添１】賃金改善明細書（職員別）'!F47</f>
        <v>0</v>
      </c>
      <c r="G48" s="979">
        <f>'【様式6別添１】賃金改善明細書（職員別）'!H47</f>
        <v>0</v>
      </c>
      <c r="H48" s="980">
        <f>'【様式6別添１】賃金改善明細書（職員別）'!I47</f>
        <v>0</v>
      </c>
      <c r="I48" s="1131"/>
      <c r="J48" s="985">
        <f t="shared" si="0"/>
        <v>0</v>
      </c>
      <c r="K48" s="986"/>
      <c r="L48" s="987"/>
      <c r="M48" s="2672"/>
      <c r="N48" s="1115" t="str">
        <f t="shared" si="2"/>
        <v/>
      </c>
      <c r="O48" s="2498"/>
      <c r="P48" s="2498"/>
      <c r="Q48" s="2499"/>
      <c r="R48" s="964"/>
    </row>
    <row r="49" spans="1:18" ht="22.5" customHeight="1">
      <c r="A49" s="961"/>
      <c r="B49" s="984">
        <f t="shared" si="1"/>
        <v>41</v>
      </c>
      <c r="C49" s="2487">
        <f>'【様式6別添１】賃金改善明細書（職員別）'!B48</f>
        <v>0</v>
      </c>
      <c r="D49" s="2487"/>
      <c r="E49" s="2487"/>
      <c r="F49" s="979">
        <f>'【様式6別添１】賃金改善明細書（職員別）'!F48</f>
        <v>0</v>
      </c>
      <c r="G49" s="979">
        <f>'【様式6別添１】賃金改善明細書（職員別）'!H48</f>
        <v>0</v>
      </c>
      <c r="H49" s="980">
        <f>'【様式6別添１】賃金改善明細書（職員別）'!I48</f>
        <v>0</v>
      </c>
      <c r="I49" s="1131"/>
      <c r="J49" s="985">
        <f t="shared" si="0"/>
        <v>0</v>
      </c>
      <c r="K49" s="986"/>
      <c r="L49" s="987"/>
      <c r="M49" s="2672"/>
      <c r="N49" s="1115" t="str">
        <f t="shared" si="2"/>
        <v/>
      </c>
      <c r="O49" s="2498"/>
      <c r="P49" s="2498"/>
      <c r="Q49" s="2499"/>
      <c r="R49" s="964"/>
    </row>
    <row r="50" spans="1:18" ht="22.5" customHeight="1">
      <c r="A50" s="961"/>
      <c r="B50" s="984">
        <f t="shared" si="1"/>
        <v>42</v>
      </c>
      <c r="C50" s="2487">
        <f>'【様式6別添１】賃金改善明細書（職員別）'!B49</f>
        <v>0</v>
      </c>
      <c r="D50" s="2487"/>
      <c r="E50" s="2487"/>
      <c r="F50" s="979">
        <f>'【様式6別添１】賃金改善明細書（職員別）'!F49</f>
        <v>0</v>
      </c>
      <c r="G50" s="979">
        <f>'【様式6別添１】賃金改善明細書（職員別）'!H49</f>
        <v>0</v>
      </c>
      <c r="H50" s="980">
        <f>'【様式6別添１】賃金改善明細書（職員別）'!I49</f>
        <v>0</v>
      </c>
      <c r="I50" s="1131"/>
      <c r="J50" s="985">
        <f t="shared" si="0"/>
        <v>0</v>
      </c>
      <c r="K50" s="986"/>
      <c r="L50" s="987"/>
      <c r="M50" s="2672"/>
      <c r="N50" s="1115" t="str">
        <f t="shared" si="2"/>
        <v/>
      </c>
      <c r="O50" s="2498"/>
      <c r="P50" s="2498"/>
      <c r="Q50" s="2499"/>
      <c r="R50" s="964"/>
    </row>
    <row r="51" spans="1:18" ht="22.5" customHeight="1">
      <c r="A51" s="961"/>
      <c r="B51" s="984">
        <f t="shared" si="1"/>
        <v>43</v>
      </c>
      <c r="C51" s="2487">
        <f>'【様式6別添１】賃金改善明細書（職員別）'!B50</f>
        <v>0</v>
      </c>
      <c r="D51" s="2487"/>
      <c r="E51" s="2487"/>
      <c r="F51" s="979">
        <f>'【様式6別添１】賃金改善明細書（職員別）'!F50</f>
        <v>0</v>
      </c>
      <c r="G51" s="979">
        <f>'【様式6別添１】賃金改善明細書（職員別）'!H50</f>
        <v>0</v>
      </c>
      <c r="H51" s="980">
        <f>'【様式6別添１】賃金改善明細書（職員別）'!I50</f>
        <v>0</v>
      </c>
      <c r="I51" s="1131"/>
      <c r="J51" s="985">
        <f t="shared" si="0"/>
        <v>0</v>
      </c>
      <c r="K51" s="986"/>
      <c r="L51" s="987"/>
      <c r="M51" s="2672"/>
      <c r="N51" s="1115" t="str">
        <f t="shared" si="2"/>
        <v/>
      </c>
      <c r="O51" s="2498"/>
      <c r="P51" s="2498"/>
      <c r="Q51" s="2499"/>
      <c r="R51" s="964"/>
    </row>
    <row r="52" spans="1:18" ht="22.5" customHeight="1">
      <c r="A52" s="961"/>
      <c r="B52" s="984">
        <f t="shared" si="1"/>
        <v>44</v>
      </c>
      <c r="C52" s="2487">
        <f>'【様式6別添１】賃金改善明細書（職員別）'!B51</f>
        <v>0</v>
      </c>
      <c r="D52" s="2487"/>
      <c r="E52" s="2487"/>
      <c r="F52" s="979">
        <f>'【様式6別添１】賃金改善明細書（職員別）'!F51</f>
        <v>0</v>
      </c>
      <c r="G52" s="979">
        <f>'【様式6別添１】賃金改善明細書（職員別）'!H51</f>
        <v>0</v>
      </c>
      <c r="H52" s="980">
        <f>'【様式6別添１】賃金改善明細書（職員別）'!I51</f>
        <v>0</v>
      </c>
      <c r="I52" s="1131"/>
      <c r="J52" s="985">
        <f t="shared" si="0"/>
        <v>0</v>
      </c>
      <c r="K52" s="986"/>
      <c r="L52" s="987"/>
      <c r="M52" s="2672"/>
      <c r="N52" s="1115" t="str">
        <f t="shared" si="2"/>
        <v/>
      </c>
      <c r="O52" s="2498"/>
      <c r="P52" s="2498"/>
      <c r="Q52" s="2499"/>
      <c r="R52" s="964"/>
    </row>
    <row r="53" spans="1:18" ht="22.5" customHeight="1">
      <c r="A53" s="961"/>
      <c r="B53" s="984">
        <f t="shared" si="1"/>
        <v>45</v>
      </c>
      <c r="C53" s="2487">
        <f>'【様式6別添１】賃金改善明細書（職員別）'!B52</f>
        <v>0</v>
      </c>
      <c r="D53" s="2487"/>
      <c r="E53" s="2487"/>
      <c r="F53" s="979">
        <f>'【様式6別添１】賃金改善明細書（職員別）'!F52</f>
        <v>0</v>
      </c>
      <c r="G53" s="979">
        <f>'【様式6別添１】賃金改善明細書（職員別）'!H52</f>
        <v>0</v>
      </c>
      <c r="H53" s="980">
        <f>'【様式6別添１】賃金改善明細書（職員別）'!I52</f>
        <v>0</v>
      </c>
      <c r="I53" s="1131"/>
      <c r="J53" s="985">
        <f t="shared" si="0"/>
        <v>0</v>
      </c>
      <c r="K53" s="986"/>
      <c r="L53" s="987"/>
      <c r="M53" s="2672"/>
      <c r="N53" s="1115" t="str">
        <f t="shared" si="2"/>
        <v/>
      </c>
      <c r="O53" s="2498"/>
      <c r="P53" s="2498"/>
      <c r="Q53" s="2499"/>
      <c r="R53" s="964"/>
    </row>
    <row r="54" spans="1:18" ht="22.5" customHeight="1">
      <c r="A54" s="961"/>
      <c r="B54" s="984">
        <f t="shared" si="1"/>
        <v>46</v>
      </c>
      <c r="C54" s="2487">
        <f>'【様式6別添１】賃金改善明細書（職員別）'!B53</f>
        <v>0</v>
      </c>
      <c r="D54" s="2487"/>
      <c r="E54" s="2487"/>
      <c r="F54" s="979">
        <f>'【様式6別添１】賃金改善明細書（職員別）'!F53</f>
        <v>0</v>
      </c>
      <c r="G54" s="979">
        <f>'【様式6別添１】賃金改善明細書（職員別）'!H53</f>
        <v>0</v>
      </c>
      <c r="H54" s="980">
        <f>'【様式6別添１】賃金改善明細書（職員別）'!I53</f>
        <v>0</v>
      </c>
      <c r="I54" s="1131"/>
      <c r="J54" s="985">
        <f t="shared" si="0"/>
        <v>0</v>
      </c>
      <c r="K54" s="986"/>
      <c r="L54" s="987"/>
      <c r="M54" s="2672"/>
      <c r="N54" s="1115" t="str">
        <f t="shared" si="2"/>
        <v/>
      </c>
      <c r="O54" s="2498"/>
      <c r="P54" s="2498"/>
      <c r="Q54" s="2499"/>
      <c r="R54" s="964"/>
    </row>
    <row r="55" spans="1:18" ht="22.5" customHeight="1">
      <c r="A55" s="961"/>
      <c r="B55" s="984">
        <f t="shared" si="1"/>
        <v>47</v>
      </c>
      <c r="C55" s="2487">
        <f>'【様式6別添１】賃金改善明細書（職員別）'!B54</f>
        <v>0</v>
      </c>
      <c r="D55" s="2487"/>
      <c r="E55" s="2487"/>
      <c r="F55" s="979">
        <f>'【様式6別添１】賃金改善明細書（職員別）'!F54</f>
        <v>0</v>
      </c>
      <c r="G55" s="979">
        <f>'【様式6別添１】賃金改善明細書（職員別）'!H54</f>
        <v>0</v>
      </c>
      <c r="H55" s="980">
        <f>'【様式6別添１】賃金改善明細書（職員別）'!I54</f>
        <v>0</v>
      </c>
      <c r="I55" s="1131"/>
      <c r="J55" s="985">
        <f t="shared" si="0"/>
        <v>0</v>
      </c>
      <c r="K55" s="986"/>
      <c r="L55" s="987"/>
      <c r="M55" s="2672"/>
      <c r="N55" s="1115" t="str">
        <f t="shared" si="2"/>
        <v/>
      </c>
      <c r="O55" s="2498"/>
      <c r="P55" s="2498"/>
      <c r="Q55" s="2499"/>
      <c r="R55" s="964"/>
    </row>
    <row r="56" spans="1:18" ht="22.5" customHeight="1">
      <c r="A56" s="961"/>
      <c r="B56" s="984">
        <f t="shared" si="1"/>
        <v>48</v>
      </c>
      <c r="C56" s="2487">
        <f>'【様式6別添１】賃金改善明細書（職員別）'!B55</f>
        <v>0</v>
      </c>
      <c r="D56" s="2487"/>
      <c r="E56" s="2487"/>
      <c r="F56" s="979">
        <f>'【様式6別添１】賃金改善明細書（職員別）'!F55</f>
        <v>0</v>
      </c>
      <c r="G56" s="979">
        <f>'【様式6別添１】賃金改善明細書（職員別）'!H55</f>
        <v>0</v>
      </c>
      <c r="H56" s="980">
        <f>'【様式6別添１】賃金改善明細書（職員別）'!I55</f>
        <v>0</v>
      </c>
      <c r="I56" s="1131"/>
      <c r="J56" s="985">
        <f t="shared" si="0"/>
        <v>0</v>
      </c>
      <c r="K56" s="986"/>
      <c r="L56" s="987"/>
      <c r="M56" s="2672"/>
      <c r="N56" s="1115" t="str">
        <f t="shared" si="2"/>
        <v/>
      </c>
      <c r="O56" s="2498"/>
      <c r="P56" s="2498"/>
      <c r="Q56" s="2499"/>
      <c r="R56" s="964"/>
    </row>
    <row r="57" spans="1:18" ht="22.5" customHeight="1">
      <c r="A57" s="961"/>
      <c r="B57" s="984">
        <f t="shared" si="1"/>
        <v>49</v>
      </c>
      <c r="C57" s="2487">
        <f>'【様式6別添１】賃金改善明細書（職員別）'!B56</f>
        <v>0</v>
      </c>
      <c r="D57" s="2487"/>
      <c r="E57" s="2487"/>
      <c r="F57" s="979">
        <f>'【様式6別添１】賃金改善明細書（職員別）'!F56</f>
        <v>0</v>
      </c>
      <c r="G57" s="979">
        <f>'【様式6別添１】賃金改善明細書（職員別）'!H56</f>
        <v>0</v>
      </c>
      <c r="H57" s="980">
        <f>'【様式6別添１】賃金改善明細書（職員別）'!I56</f>
        <v>0</v>
      </c>
      <c r="I57" s="1131"/>
      <c r="J57" s="985">
        <f t="shared" si="0"/>
        <v>0</v>
      </c>
      <c r="K57" s="986"/>
      <c r="L57" s="987"/>
      <c r="M57" s="2672"/>
      <c r="N57" s="1115" t="str">
        <f t="shared" si="2"/>
        <v/>
      </c>
      <c r="O57" s="2498"/>
      <c r="P57" s="2498"/>
      <c r="Q57" s="2499"/>
      <c r="R57" s="964"/>
    </row>
    <row r="58" spans="1:18" ht="22.5" customHeight="1" thickBot="1">
      <c r="A58" s="961"/>
      <c r="B58" s="991">
        <f>B57+1</f>
        <v>50</v>
      </c>
      <c r="C58" s="2487">
        <f>'【様式6別添１】賃金改善明細書（職員別）'!B57</f>
        <v>0</v>
      </c>
      <c r="D58" s="2487"/>
      <c r="E58" s="2487"/>
      <c r="F58" s="979">
        <f>'【様式6別添１】賃金改善明細書（職員別）'!F57</f>
        <v>0</v>
      </c>
      <c r="G58" s="979">
        <f>'【様式6別添１】賃金改善明細書（職員別）'!H57</f>
        <v>0</v>
      </c>
      <c r="H58" s="980">
        <f>'【様式6別添１】賃金改善明細書（職員別）'!I57</f>
        <v>0</v>
      </c>
      <c r="I58" s="1132"/>
      <c r="J58" s="1116">
        <f t="shared" si="0"/>
        <v>0</v>
      </c>
      <c r="K58" s="1117"/>
      <c r="L58" s="994"/>
      <c r="M58" s="2673"/>
      <c r="N58" s="1115" t="str">
        <f t="shared" si="2"/>
        <v/>
      </c>
      <c r="O58" s="2489"/>
      <c r="P58" s="2489"/>
      <c r="Q58" s="2490"/>
      <c r="R58" s="964"/>
    </row>
    <row r="59" spans="1:18" ht="22.5" customHeight="1" thickBot="1">
      <c r="A59" s="961"/>
      <c r="B59" s="995"/>
      <c r="C59" s="2491" t="s">
        <v>224</v>
      </c>
      <c r="D59" s="2492"/>
      <c r="E59" s="2492"/>
      <c r="F59" s="2492"/>
      <c r="G59" s="2492"/>
      <c r="H59" s="2492"/>
      <c r="I59" s="1128"/>
      <c r="J59" s="1118">
        <f>SUM(J9:J58)</f>
        <v>0</v>
      </c>
      <c r="K59" s="997">
        <f>SUM(K9:K58)</f>
        <v>0</v>
      </c>
      <c r="L59" s="997">
        <f>SUM(L9:L58)</f>
        <v>0</v>
      </c>
      <c r="M59" s="1119"/>
      <c r="N59" s="1120"/>
      <c r="O59" s="999"/>
      <c r="P59" s="999"/>
      <c r="Q59" s="1000"/>
      <c r="R59" s="964"/>
    </row>
    <row r="60" spans="1:18" ht="30" customHeight="1" thickBot="1">
      <c r="A60" s="961"/>
      <c r="B60" s="2493" t="s">
        <v>794</v>
      </c>
      <c r="C60" s="2480"/>
      <c r="D60" s="2480"/>
      <c r="E60" s="2480"/>
      <c r="F60" s="2480"/>
      <c r="G60" s="2480"/>
      <c r="H60" s="2480"/>
      <c r="I60" s="2663"/>
      <c r="J60" s="2663"/>
      <c r="K60" s="2663"/>
      <c r="L60" s="1121">
        <f>IFERROR(K59/J59,0)</f>
        <v>0</v>
      </c>
      <c r="M60" s="1122" t="str">
        <f>"⇦　"&amp;IF($L$60&gt;66.65%,"OK","NG")</f>
        <v>⇦　NG</v>
      </c>
      <c r="N60" s="963"/>
      <c r="O60" s="963"/>
      <c r="P60" s="963"/>
      <c r="Q60" s="963"/>
      <c r="R60" s="964"/>
    </row>
    <row r="61" spans="1:18" ht="30" customHeight="1" thickBot="1">
      <c r="A61" s="961"/>
      <c r="B61" s="2494" t="s">
        <v>735</v>
      </c>
      <c r="C61" s="2480"/>
      <c r="D61" s="2480"/>
      <c r="E61" s="2480"/>
      <c r="F61" s="2480"/>
      <c r="G61" s="2480"/>
      <c r="H61" s="2480"/>
      <c r="I61" s="2480"/>
      <c r="J61" s="2480"/>
      <c r="K61" s="2480"/>
      <c r="L61" s="1003">
        <f>$J$59+$M$59</f>
        <v>0</v>
      </c>
      <c r="M61" s="2664" t="s">
        <v>795</v>
      </c>
      <c r="N61" s="2665"/>
      <c r="O61" s="963"/>
      <c r="P61" s="963"/>
      <c r="Q61" s="963"/>
      <c r="R61" s="964"/>
    </row>
    <row r="62" spans="1:18" ht="30" customHeight="1" thickBot="1">
      <c r="A62" s="961"/>
      <c r="B62" s="1004"/>
      <c r="C62" s="1005"/>
      <c r="D62" s="1005"/>
      <c r="E62" s="1005"/>
      <c r="F62" s="1005"/>
      <c r="G62" s="1005"/>
      <c r="H62" s="2479" t="s">
        <v>796</v>
      </c>
      <c r="I62" s="2492"/>
      <c r="J62" s="2480"/>
      <c r="K62" s="2480"/>
      <c r="L62" s="1006">
        <f>【様式10】実績報告書Ⅲ!$V$26</f>
        <v>585480</v>
      </c>
      <c r="M62" s="1123" t="str">
        <f>IF(L62=0,"NG",IF($L$61&gt;=$L$62,"OK","NG"))</f>
        <v>NG</v>
      </c>
      <c r="N62" s="2662"/>
      <c r="O62" s="2552"/>
      <c r="P62" s="1124"/>
      <c r="Q62" s="963"/>
      <c r="R62" s="964"/>
    </row>
    <row r="63" spans="1:18" s="1015" customFormat="1" ht="19.899999999999999" customHeight="1">
      <c r="A63" s="1011"/>
      <c r="B63" s="2477" t="s">
        <v>225</v>
      </c>
      <c r="C63" s="2483"/>
      <c r="D63" s="2483"/>
      <c r="E63" s="2483"/>
      <c r="F63" s="2483"/>
      <c r="G63" s="2483"/>
      <c r="H63" s="2483"/>
      <c r="I63" s="1012"/>
      <c r="J63" s="1012"/>
      <c r="K63" s="1012"/>
      <c r="L63" s="1012"/>
      <c r="M63" s="1012"/>
      <c r="N63" s="1012"/>
      <c r="O63" s="1013"/>
      <c r="P63" s="1013"/>
      <c r="Q63" s="1013"/>
      <c r="R63" s="1014"/>
    </row>
    <row r="64" spans="1:18" s="1015" customFormat="1" ht="19.899999999999999" customHeight="1">
      <c r="A64" s="1011"/>
      <c r="B64" s="1016" t="s">
        <v>228</v>
      </c>
      <c r="C64" s="2484" t="s">
        <v>740</v>
      </c>
      <c r="D64" s="2484"/>
      <c r="E64" s="2484"/>
      <c r="F64" s="2484"/>
      <c r="G64" s="2484"/>
      <c r="H64" s="2484"/>
      <c r="I64" s="2484"/>
      <c r="J64" s="2484"/>
      <c r="K64" s="2484"/>
      <c r="L64" s="2484"/>
      <c r="M64" s="2484"/>
      <c r="N64" s="2484"/>
      <c r="O64" s="2484"/>
      <c r="P64" s="2484"/>
      <c r="Q64" s="2484"/>
      <c r="R64" s="1014"/>
    </row>
    <row r="65" spans="1:18" s="1019" customFormat="1" ht="38.25" customHeight="1">
      <c r="A65" s="1017"/>
      <c r="B65" s="1016" t="s">
        <v>229</v>
      </c>
      <c r="C65" s="2474" t="s">
        <v>797</v>
      </c>
      <c r="D65" s="2474"/>
      <c r="E65" s="2474"/>
      <c r="F65" s="2474"/>
      <c r="G65" s="2474"/>
      <c r="H65" s="2474"/>
      <c r="I65" s="2474"/>
      <c r="J65" s="2474"/>
      <c r="K65" s="2474"/>
      <c r="L65" s="2474"/>
      <c r="M65" s="2474"/>
      <c r="N65" s="2474"/>
      <c r="O65" s="2485"/>
      <c r="P65" s="2485"/>
      <c r="Q65" s="2485"/>
      <c r="R65" s="1018"/>
    </row>
    <row r="66" spans="1:18" s="1022" customFormat="1" ht="57.75" customHeight="1">
      <c r="A66" s="1020"/>
      <c r="B66" s="1016" t="s">
        <v>231</v>
      </c>
      <c r="C66" s="2474" t="s">
        <v>798</v>
      </c>
      <c r="D66" s="2486"/>
      <c r="E66" s="2486"/>
      <c r="F66" s="2486"/>
      <c r="G66" s="2486"/>
      <c r="H66" s="2486"/>
      <c r="I66" s="2486"/>
      <c r="J66" s="2486"/>
      <c r="K66" s="2486"/>
      <c r="L66" s="2486"/>
      <c r="M66" s="2486"/>
      <c r="N66" s="2486"/>
      <c r="O66" s="2475"/>
      <c r="P66" s="2475"/>
      <c r="Q66" s="2475"/>
      <c r="R66" s="1021"/>
    </row>
    <row r="67" spans="1:18" s="1022" customFormat="1" ht="17.25" customHeight="1">
      <c r="A67" s="1020"/>
      <c r="B67" s="1016" t="s">
        <v>799</v>
      </c>
      <c r="C67" s="2474" t="s">
        <v>745</v>
      </c>
      <c r="D67" s="2475"/>
      <c r="E67" s="2475"/>
      <c r="F67" s="2475"/>
      <c r="G67" s="2475"/>
      <c r="H67" s="2475"/>
      <c r="I67" s="2475"/>
      <c r="J67" s="2475"/>
      <c r="K67" s="2475"/>
      <c r="L67" s="2475"/>
      <c r="M67" s="2475"/>
      <c r="N67" s="2475"/>
      <c r="O67" s="2475"/>
      <c r="P67" s="2475"/>
      <c r="Q67" s="2475"/>
      <c r="R67" s="1021"/>
    </row>
    <row r="68" spans="1:18" s="1015" customFormat="1" ht="54.75" customHeight="1">
      <c r="A68" s="1011"/>
      <c r="B68" s="1016" t="s">
        <v>235</v>
      </c>
      <c r="C68" s="2474" t="s">
        <v>800</v>
      </c>
      <c r="D68" s="2474"/>
      <c r="E68" s="2474"/>
      <c r="F68" s="2474"/>
      <c r="G68" s="2474"/>
      <c r="H68" s="2474"/>
      <c r="I68" s="2474"/>
      <c r="J68" s="2474"/>
      <c r="K68" s="2474"/>
      <c r="L68" s="2474"/>
      <c r="M68" s="2474"/>
      <c r="N68" s="2474"/>
      <c r="O68" s="2476"/>
      <c r="P68" s="2476"/>
      <c r="Q68" s="2476"/>
      <c r="R68" s="1014"/>
    </row>
    <row r="69" spans="1:18" s="1015" customFormat="1" ht="54.75" customHeight="1">
      <c r="A69" s="1011"/>
      <c r="B69" s="1016" t="s">
        <v>801</v>
      </c>
      <c r="C69" s="2474" t="s">
        <v>802</v>
      </c>
      <c r="D69" s="2474"/>
      <c r="E69" s="2474"/>
      <c r="F69" s="2474"/>
      <c r="G69" s="2474"/>
      <c r="H69" s="2474"/>
      <c r="I69" s="2474"/>
      <c r="J69" s="2474"/>
      <c r="K69" s="2474"/>
      <c r="L69" s="2474"/>
      <c r="M69" s="2474"/>
      <c r="N69" s="2474"/>
      <c r="O69" s="2476"/>
      <c r="P69" s="2476"/>
      <c r="Q69" s="2476"/>
      <c r="R69" s="1014"/>
    </row>
    <row r="70" spans="1:18" s="1015" customFormat="1" ht="36.75" customHeight="1">
      <c r="A70" s="1011"/>
      <c r="B70" s="1023" t="s">
        <v>803</v>
      </c>
      <c r="C70" s="2477" t="s">
        <v>747</v>
      </c>
      <c r="D70" s="2476"/>
      <c r="E70" s="2476"/>
      <c r="F70" s="2476"/>
      <c r="G70" s="2476"/>
      <c r="H70" s="2476"/>
      <c r="I70" s="2476"/>
      <c r="J70" s="2476"/>
      <c r="K70" s="2476"/>
      <c r="L70" s="2476"/>
      <c r="M70" s="2476"/>
      <c r="N70" s="2476"/>
      <c r="O70" s="2476"/>
      <c r="P70" s="2476"/>
      <c r="Q70" s="2476"/>
      <c r="R70" s="1014"/>
    </row>
    <row r="71" spans="1:18" s="1015" customFormat="1" ht="36.75" customHeight="1">
      <c r="A71" s="1011"/>
      <c r="B71" s="1023" t="s">
        <v>804</v>
      </c>
      <c r="C71" s="2477" t="s">
        <v>805</v>
      </c>
      <c r="D71" s="2478"/>
      <c r="E71" s="2478"/>
      <c r="F71" s="2478"/>
      <c r="G71" s="2478"/>
      <c r="H71" s="2478"/>
      <c r="I71" s="2478"/>
      <c r="J71" s="2478"/>
      <c r="K71" s="2478"/>
      <c r="L71" s="2478"/>
      <c r="M71" s="2478"/>
      <c r="N71" s="2478"/>
      <c r="O71" s="2478"/>
      <c r="P71" s="2478"/>
      <c r="Q71" s="1105"/>
      <c r="R71" s="1014"/>
    </row>
    <row r="72" spans="1:18" ht="31.5" customHeight="1">
      <c r="A72" s="1024"/>
      <c r="B72" s="1023" t="s">
        <v>810</v>
      </c>
      <c r="C72" s="2477" t="s">
        <v>811</v>
      </c>
      <c r="D72" s="2478"/>
      <c r="E72" s="2478"/>
      <c r="F72" s="2478"/>
      <c r="G72" s="2478"/>
      <c r="H72" s="2478"/>
      <c r="I72" s="2478"/>
      <c r="J72" s="2478"/>
      <c r="K72" s="2478"/>
      <c r="L72" s="2478"/>
      <c r="M72" s="2478"/>
      <c r="N72" s="2478"/>
      <c r="O72" s="2478"/>
      <c r="P72" s="2478"/>
      <c r="Q72" s="1025"/>
      <c r="R72" s="1027"/>
    </row>
    <row r="73" spans="1:18" ht="12" customHeight="1">
      <c r="C73" s="1028"/>
      <c r="D73" s="1028"/>
      <c r="E73" s="1028"/>
      <c r="F73" s="1028"/>
      <c r="G73" s="1028"/>
      <c r="H73" s="1028"/>
      <c r="I73" s="1028"/>
      <c r="J73" s="1028"/>
      <c r="K73" s="1028"/>
      <c r="L73" s="1028"/>
      <c r="M73" s="1028"/>
      <c r="N73" s="1028"/>
    </row>
    <row r="74" spans="1:18" ht="12" customHeight="1">
      <c r="C74" s="1028"/>
      <c r="D74" s="1028"/>
      <c r="E74" s="1028"/>
      <c r="F74" s="1028"/>
      <c r="G74" s="1028"/>
      <c r="H74" s="1028"/>
      <c r="I74" s="1028"/>
      <c r="J74" s="1028"/>
      <c r="K74" s="1028"/>
      <c r="L74" s="1028"/>
      <c r="M74" s="1028"/>
      <c r="N74" s="1028"/>
    </row>
    <row r="75" spans="1:18" ht="12" customHeight="1">
      <c r="C75" s="1029"/>
      <c r="D75" s="1028"/>
      <c r="E75" s="1028"/>
      <c r="F75" s="1028"/>
      <c r="G75" s="1028"/>
      <c r="H75" s="1028"/>
      <c r="I75" s="1028"/>
      <c r="J75" s="1028"/>
      <c r="K75" s="1028"/>
      <c r="L75" s="1028"/>
      <c r="M75" s="1028"/>
      <c r="N75" s="1028"/>
    </row>
  </sheetData>
  <sheetProtection formatCells="0" insertColumns="0" insertRows="0" selectLockedCells="1"/>
  <mergeCells count="111">
    <mergeCell ref="L3:M3"/>
    <mergeCell ref="N3:Q3"/>
    <mergeCell ref="B6:B8"/>
    <mergeCell ref="C6:E8"/>
    <mergeCell ref="F6:F8"/>
    <mergeCell ref="G6:G8"/>
    <mergeCell ref="H6:H8"/>
    <mergeCell ref="J6:L6"/>
    <mergeCell ref="M6:M8"/>
    <mergeCell ref="N6:N8"/>
    <mergeCell ref="C12:E12"/>
    <mergeCell ref="O12:Q12"/>
    <mergeCell ref="C13:E13"/>
    <mergeCell ref="O13:Q13"/>
    <mergeCell ref="C14:E14"/>
    <mergeCell ref="O14:Q14"/>
    <mergeCell ref="O6:Q8"/>
    <mergeCell ref="K7:K8"/>
    <mergeCell ref="L7:L8"/>
    <mergeCell ref="C9:E9"/>
    <mergeCell ref="M9:M58"/>
    <mergeCell ref="O9:Q9"/>
    <mergeCell ref="C10:E10"/>
    <mergeCell ref="O10:Q10"/>
    <mergeCell ref="C11:E11"/>
    <mergeCell ref="O11:Q11"/>
    <mergeCell ref="C19:E19"/>
    <mergeCell ref="C20:E20"/>
    <mergeCell ref="C21:E21"/>
    <mergeCell ref="C22:E22"/>
    <mergeCell ref="C23:E23"/>
    <mergeCell ref="C24:E24"/>
    <mergeCell ref="C15:E15"/>
    <mergeCell ref="O15:Q15"/>
    <mergeCell ref="C16:E16"/>
    <mergeCell ref="O16:Q16"/>
    <mergeCell ref="C17:E17"/>
    <mergeCell ref="C18:E18"/>
    <mergeCell ref="C31:E31"/>
    <mergeCell ref="C32:E32"/>
    <mergeCell ref="C33:E33"/>
    <mergeCell ref="C34:E34"/>
    <mergeCell ref="C35:E35"/>
    <mergeCell ref="C36:E36"/>
    <mergeCell ref="C25:E25"/>
    <mergeCell ref="C26:E26"/>
    <mergeCell ref="C27:E27"/>
    <mergeCell ref="C28:E28"/>
    <mergeCell ref="C29:E29"/>
    <mergeCell ref="C30:E30"/>
    <mergeCell ref="C40:E40"/>
    <mergeCell ref="O40:Q40"/>
    <mergeCell ref="C41:E41"/>
    <mergeCell ref="O41:Q41"/>
    <mergeCell ref="C42:E42"/>
    <mergeCell ref="O42:Q42"/>
    <mergeCell ref="C37:E37"/>
    <mergeCell ref="O37:Q37"/>
    <mergeCell ref="C38:E38"/>
    <mergeCell ref="O38:Q38"/>
    <mergeCell ref="C39:E39"/>
    <mergeCell ref="O39:Q39"/>
    <mergeCell ref="C46:E46"/>
    <mergeCell ref="O46:Q46"/>
    <mergeCell ref="C47:E47"/>
    <mergeCell ref="O47:Q47"/>
    <mergeCell ref="C48:E48"/>
    <mergeCell ref="O48:Q48"/>
    <mergeCell ref="C43:E43"/>
    <mergeCell ref="O43:Q43"/>
    <mergeCell ref="C44:E44"/>
    <mergeCell ref="O44:Q44"/>
    <mergeCell ref="C45:E45"/>
    <mergeCell ref="O45:Q45"/>
    <mergeCell ref="O57:Q57"/>
    <mergeCell ref="C52:E52"/>
    <mergeCell ref="O52:Q52"/>
    <mergeCell ref="C53:E53"/>
    <mergeCell ref="O53:Q53"/>
    <mergeCell ref="C54:E54"/>
    <mergeCell ref="O54:Q54"/>
    <mergeCell ref="C49:E49"/>
    <mergeCell ref="O49:Q49"/>
    <mergeCell ref="C50:E50"/>
    <mergeCell ref="O50:Q50"/>
    <mergeCell ref="C51:E51"/>
    <mergeCell ref="O51:Q51"/>
    <mergeCell ref="C72:P72"/>
    <mergeCell ref="C67:Q67"/>
    <mergeCell ref="C68:Q68"/>
    <mergeCell ref="C69:Q69"/>
    <mergeCell ref="C70:Q70"/>
    <mergeCell ref="C71:P71"/>
    <mergeCell ref="I6:I8"/>
    <mergeCell ref="H62:K62"/>
    <mergeCell ref="N62:O62"/>
    <mergeCell ref="B63:H63"/>
    <mergeCell ref="C64:Q64"/>
    <mergeCell ref="C65:Q65"/>
    <mergeCell ref="C66:Q66"/>
    <mergeCell ref="C58:E58"/>
    <mergeCell ref="O58:Q58"/>
    <mergeCell ref="C59:H59"/>
    <mergeCell ref="B60:K60"/>
    <mergeCell ref="B61:K61"/>
    <mergeCell ref="M61:N61"/>
    <mergeCell ref="C55:E55"/>
    <mergeCell ref="O55:Q55"/>
    <mergeCell ref="C56:E56"/>
    <mergeCell ref="O56:Q56"/>
    <mergeCell ref="C57:E57"/>
  </mergeCells>
  <phoneticPr fontId="7"/>
  <conditionalFormatting sqref="M59:N59 N9:Q58 C9:J58">
    <cfRule type="containsBlanks" dxfId="1" priority="2">
      <formula>LEN(TRIM(C9))=0</formula>
    </cfRule>
  </conditionalFormatting>
  <conditionalFormatting sqref="K9:L58">
    <cfRule type="containsBlanks" dxfId="0" priority="1">
      <formula>LEN(TRIM(K9))=0</formula>
    </cfRule>
  </conditionalFormatting>
  <dataValidations count="6">
    <dataValidation type="list" allowBlank="1" showInputMessage="1" showErrorMessage="1" sqref="GQ60:GQ61 QM60:QM61 AAI60:AAI61 AKE60:AKE61 AUA60:AUA61 BDW60:BDW61 BNS60:BNS61 BXO60:BXO61 CHK60:CHK61 CRG60:CRG61 DBC60:DBC61 DKY60:DKY61 DUU60:DUU61 EEQ60:EEQ61 EOM60:EOM61 EYI60:EYI61 FIE60:FIE61 FSA60:FSA61 GBW60:GBW61 GLS60:GLS61 GVO60:GVO61 HFK60:HFK61 HPG60:HPG61 HZC60:HZC61 IIY60:IIY61 ISU60:ISU61 JCQ60:JCQ61 JMM60:JMM61 JWI60:JWI61 KGE60:KGE61 KQA60:KQA61 KZW60:KZW61 LJS60:LJS61 LTO60:LTO61 MDK60:MDK61 MNG60:MNG61 MXC60:MXC61 NGY60:NGY61 NQU60:NQU61 OAQ60:OAQ61 OKM60:OKM61 OUI60:OUI61 PEE60:PEE61 POA60:POA61 PXW60:PXW61 QHS60:QHS61 QRO60:QRO61 RBK60:RBK61 RLG60:RLG61 RVC60:RVC61 SEY60:SEY61 SOU60:SOU61 SYQ60:SYQ61 TIM60:TIM61 TSI60:TSI61 UCE60:UCE61 UMA60:UMA61 UVW60:UVW61 VFS60:VFS61 VPO60:VPO61 VZK60:VZK61 WJG60:WJG61 WTC60:WTC61">
      <formula1>$C$70:$C$72</formula1>
    </dataValidation>
    <dataValidation type="custom" allowBlank="1" showInputMessage="1" showErrorMessage="1" sqref="WTO983061:WUP983080 VQA983061:VRB983080 VZW983061:WAX983080 HC65557:ID65576 QY65557:RZ65576 AAU65557:ABV65576 AKQ65557:ALR65576 AUM65557:AVN65576 BEI65557:BFJ65576 BOE65557:BPF65576 BYA65557:BZB65576 CHW65557:CIX65576 CRS65557:CST65576 DBO65557:DCP65576 DLK65557:DML65576 DVG65557:DWH65576 EFC65557:EGD65576 EOY65557:EPZ65576 EYU65557:EZV65576 FIQ65557:FJR65576 FSM65557:FTN65576 GCI65557:GDJ65576 GME65557:GNF65576 GWA65557:GXB65576 HFW65557:HGX65576 HPS65557:HQT65576 HZO65557:IAP65576 IJK65557:IKL65576 ITG65557:IUH65576 JDC65557:JED65576 JMY65557:JNZ65576 JWU65557:JXV65576 KGQ65557:KHR65576 KQM65557:KRN65576 LAI65557:LBJ65576 LKE65557:LLF65576 LUA65557:LVB65576 MDW65557:MEX65576 MNS65557:MOT65576 MXO65557:MYP65576 NHK65557:NIL65576 NRG65557:NSH65576 OBC65557:OCD65576 OKY65557:OLZ65576 OUU65557:OVV65576 PEQ65557:PFR65576 POM65557:PPN65576 PYI65557:PZJ65576 QIE65557:QJF65576 QSA65557:QTB65576 RBW65557:RCX65576 RLS65557:RMT65576 RVO65557:RWP65576 SFK65557:SGL65576 SPG65557:SQH65576 SZC65557:TAD65576 TIY65557:TJZ65576 TSU65557:TTV65576 UCQ65557:UDR65576 UMM65557:UNN65576 UWI65557:UXJ65576 VGE65557:VHF65576 VQA65557:VRB65576 VZW65557:WAX65576 WJS65557:WKT65576 WTO65557:WUP65576 HC131093:ID131112 QY131093:RZ131112 AAU131093:ABV131112 AKQ131093:ALR131112 AUM131093:AVN131112 BEI131093:BFJ131112 BOE131093:BPF131112 BYA131093:BZB131112 CHW131093:CIX131112 CRS131093:CST131112 DBO131093:DCP131112 DLK131093:DML131112 DVG131093:DWH131112 EFC131093:EGD131112 EOY131093:EPZ131112 EYU131093:EZV131112 FIQ131093:FJR131112 FSM131093:FTN131112 GCI131093:GDJ131112 GME131093:GNF131112 GWA131093:GXB131112 HFW131093:HGX131112 HPS131093:HQT131112 HZO131093:IAP131112 IJK131093:IKL131112 ITG131093:IUH131112 JDC131093:JED131112 JMY131093:JNZ131112 JWU131093:JXV131112 KGQ131093:KHR131112 KQM131093:KRN131112 LAI131093:LBJ131112 LKE131093:LLF131112 LUA131093:LVB131112 MDW131093:MEX131112 MNS131093:MOT131112 MXO131093:MYP131112 NHK131093:NIL131112 NRG131093:NSH131112 OBC131093:OCD131112 OKY131093:OLZ131112 OUU131093:OVV131112 PEQ131093:PFR131112 POM131093:PPN131112 PYI131093:PZJ131112 QIE131093:QJF131112 QSA131093:QTB131112 RBW131093:RCX131112 RLS131093:RMT131112 RVO131093:RWP131112 SFK131093:SGL131112 SPG131093:SQH131112 SZC131093:TAD131112 TIY131093:TJZ131112 TSU131093:TTV131112 UCQ131093:UDR131112 UMM131093:UNN131112 UWI131093:UXJ131112 VGE131093:VHF131112 VQA131093:VRB131112 VZW131093:WAX131112 WJS131093:WKT131112 WTO131093:WUP131112 HC196629:ID196648 QY196629:RZ196648 AAU196629:ABV196648 AKQ196629:ALR196648 AUM196629:AVN196648 BEI196629:BFJ196648 BOE196629:BPF196648 BYA196629:BZB196648 CHW196629:CIX196648 CRS196629:CST196648 DBO196629:DCP196648 DLK196629:DML196648 DVG196629:DWH196648 EFC196629:EGD196648 EOY196629:EPZ196648 EYU196629:EZV196648 FIQ196629:FJR196648 FSM196629:FTN196648 GCI196629:GDJ196648 GME196629:GNF196648 GWA196629:GXB196648 HFW196629:HGX196648 HPS196629:HQT196648 HZO196629:IAP196648 IJK196629:IKL196648 ITG196629:IUH196648 JDC196629:JED196648 JMY196629:JNZ196648 JWU196629:JXV196648 KGQ196629:KHR196648 KQM196629:KRN196648 LAI196629:LBJ196648 LKE196629:LLF196648 LUA196629:LVB196648 MDW196629:MEX196648 MNS196629:MOT196648 MXO196629:MYP196648 NHK196629:NIL196648 NRG196629:NSH196648 OBC196629:OCD196648 OKY196629:OLZ196648 OUU196629:OVV196648 PEQ196629:PFR196648 POM196629:PPN196648 PYI196629:PZJ196648 QIE196629:QJF196648 QSA196629:QTB196648 RBW196629:RCX196648 RLS196629:RMT196648 RVO196629:RWP196648 SFK196629:SGL196648 SPG196629:SQH196648 SZC196629:TAD196648 TIY196629:TJZ196648 TSU196629:TTV196648 UCQ196629:UDR196648 UMM196629:UNN196648 UWI196629:UXJ196648 VGE196629:VHF196648 VQA196629:VRB196648 VZW196629:WAX196648 WJS196629:WKT196648 WTO196629:WUP196648 HC262165:ID262184 QY262165:RZ262184 AAU262165:ABV262184 AKQ262165:ALR262184 AUM262165:AVN262184 BEI262165:BFJ262184 BOE262165:BPF262184 BYA262165:BZB262184 CHW262165:CIX262184 CRS262165:CST262184 DBO262165:DCP262184 DLK262165:DML262184 DVG262165:DWH262184 EFC262165:EGD262184 EOY262165:EPZ262184 EYU262165:EZV262184 FIQ262165:FJR262184 FSM262165:FTN262184 GCI262165:GDJ262184 GME262165:GNF262184 GWA262165:GXB262184 HFW262165:HGX262184 HPS262165:HQT262184 HZO262165:IAP262184 IJK262165:IKL262184 ITG262165:IUH262184 JDC262165:JED262184 JMY262165:JNZ262184 JWU262165:JXV262184 KGQ262165:KHR262184 KQM262165:KRN262184 LAI262165:LBJ262184 LKE262165:LLF262184 LUA262165:LVB262184 MDW262165:MEX262184 MNS262165:MOT262184 MXO262165:MYP262184 NHK262165:NIL262184 NRG262165:NSH262184 OBC262165:OCD262184 OKY262165:OLZ262184 OUU262165:OVV262184 PEQ262165:PFR262184 POM262165:PPN262184 PYI262165:PZJ262184 QIE262165:QJF262184 QSA262165:QTB262184 RBW262165:RCX262184 RLS262165:RMT262184 RVO262165:RWP262184 SFK262165:SGL262184 SPG262165:SQH262184 SZC262165:TAD262184 TIY262165:TJZ262184 TSU262165:TTV262184 UCQ262165:UDR262184 UMM262165:UNN262184 UWI262165:UXJ262184 VGE262165:VHF262184 VQA262165:VRB262184 VZW262165:WAX262184 WJS262165:WKT262184 WTO262165:WUP262184 HC327701:ID327720 QY327701:RZ327720 AAU327701:ABV327720 AKQ327701:ALR327720 AUM327701:AVN327720 BEI327701:BFJ327720 BOE327701:BPF327720 BYA327701:BZB327720 CHW327701:CIX327720 CRS327701:CST327720 DBO327701:DCP327720 DLK327701:DML327720 DVG327701:DWH327720 EFC327701:EGD327720 EOY327701:EPZ327720 EYU327701:EZV327720 FIQ327701:FJR327720 FSM327701:FTN327720 GCI327701:GDJ327720 GME327701:GNF327720 GWA327701:GXB327720 HFW327701:HGX327720 HPS327701:HQT327720 HZO327701:IAP327720 IJK327701:IKL327720 ITG327701:IUH327720 JDC327701:JED327720 JMY327701:JNZ327720 JWU327701:JXV327720 KGQ327701:KHR327720 KQM327701:KRN327720 LAI327701:LBJ327720 LKE327701:LLF327720 LUA327701:LVB327720 MDW327701:MEX327720 MNS327701:MOT327720 MXO327701:MYP327720 NHK327701:NIL327720 NRG327701:NSH327720 OBC327701:OCD327720 OKY327701:OLZ327720 OUU327701:OVV327720 PEQ327701:PFR327720 POM327701:PPN327720 PYI327701:PZJ327720 QIE327701:QJF327720 QSA327701:QTB327720 RBW327701:RCX327720 RLS327701:RMT327720 RVO327701:RWP327720 SFK327701:SGL327720 SPG327701:SQH327720 SZC327701:TAD327720 TIY327701:TJZ327720 TSU327701:TTV327720 UCQ327701:UDR327720 UMM327701:UNN327720 UWI327701:UXJ327720 VGE327701:VHF327720 VQA327701:VRB327720 VZW327701:WAX327720 WJS327701:WKT327720 WTO327701:WUP327720 HC393237:ID393256 QY393237:RZ393256 AAU393237:ABV393256 AKQ393237:ALR393256 AUM393237:AVN393256 BEI393237:BFJ393256 BOE393237:BPF393256 BYA393237:BZB393256 CHW393237:CIX393256 CRS393237:CST393256 DBO393237:DCP393256 DLK393237:DML393256 DVG393237:DWH393256 EFC393237:EGD393256 EOY393237:EPZ393256 EYU393237:EZV393256 FIQ393237:FJR393256 FSM393237:FTN393256 GCI393237:GDJ393256 GME393237:GNF393256 GWA393237:GXB393256 HFW393237:HGX393256 HPS393237:HQT393256 HZO393237:IAP393256 IJK393237:IKL393256 ITG393237:IUH393256 JDC393237:JED393256 JMY393237:JNZ393256 JWU393237:JXV393256 KGQ393237:KHR393256 KQM393237:KRN393256 LAI393237:LBJ393256 LKE393237:LLF393256 LUA393237:LVB393256 MDW393237:MEX393256 MNS393237:MOT393256 MXO393237:MYP393256 NHK393237:NIL393256 NRG393237:NSH393256 OBC393237:OCD393256 OKY393237:OLZ393256 OUU393237:OVV393256 PEQ393237:PFR393256 POM393237:PPN393256 PYI393237:PZJ393256 QIE393237:QJF393256 QSA393237:QTB393256 RBW393237:RCX393256 RLS393237:RMT393256 RVO393237:RWP393256 SFK393237:SGL393256 SPG393237:SQH393256 SZC393237:TAD393256 TIY393237:TJZ393256 TSU393237:TTV393256 UCQ393237:UDR393256 UMM393237:UNN393256 UWI393237:UXJ393256 VGE393237:VHF393256 VQA393237:VRB393256 VZW393237:WAX393256 WJS393237:WKT393256 WTO393237:WUP393256 HC458773:ID458792 QY458773:RZ458792 AAU458773:ABV458792 AKQ458773:ALR458792 AUM458773:AVN458792 BEI458773:BFJ458792 BOE458773:BPF458792 BYA458773:BZB458792 CHW458773:CIX458792 CRS458773:CST458792 DBO458773:DCP458792 DLK458773:DML458792 DVG458773:DWH458792 EFC458773:EGD458792 EOY458773:EPZ458792 EYU458773:EZV458792 FIQ458773:FJR458792 FSM458773:FTN458792 GCI458773:GDJ458792 GME458773:GNF458792 GWA458773:GXB458792 HFW458773:HGX458792 HPS458773:HQT458792 HZO458773:IAP458792 IJK458773:IKL458792 ITG458773:IUH458792 JDC458773:JED458792 JMY458773:JNZ458792 JWU458773:JXV458792 KGQ458773:KHR458792 KQM458773:KRN458792 LAI458773:LBJ458792 LKE458773:LLF458792 LUA458773:LVB458792 MDW458773:MEX458792 MNS458773:MOT458792 MXO458773:MYP458792 NHK458773:NIL458792 NRG458773:NSH458792 OBC458773:OCD458792 OKY458773:OLZ458792 OUU458773:OVV458792 PEQ458773:PFR458792 POM458773:PPN458792 PYI458773:PZJ458792 QIE458773:QJF458792 QSA458773:QTB458792 RBW458773:RCX458792 RLS458773:RMT458792 RVO458773:RWP458792 SFK458773:SGL458792 SPG458773:SQH458792 SZC458773:TAD458792 TIY458773:TJZ458792 TSU458773:TTV458792 UCQ458773:UDR458792 UMM458773:UNN458792 UWI458773:UXJ458792 VGE458773:VHF458792 VQA458773:VRB458792 VZW458773:WAX458792 WJS458773:WKT458792 WTO458773:WUP458792 HC524309:ID524328 QY524309:RZ524328 AAU524309:ABV524328 AKQ524309:ALR524328 AUM524309:AVN524328 BEI524309:BFJ524328 BOE524309:BPF524328 BYA524309:BZB524328 CHW524309:CIX524328 CRS524309:CST524328 DBO524309:DCP524328 DLK524309:DML524328 DVG524309:DWH524328 EFC524309:EGD524328 EOY524309:EPZ524328 EYU524309:EZV524328 FIQ524309:FJR524328 FSM524309:FTN524328 GCI524309:GDJ524328 GME524309:GNF524328 GWA524309:GXB524328 HFW524309:HGX524328 HPS524309:HQT524328 HZO524309:IAP524328 IJK524309:IKL524328 ITG524309:IUH524328 JDC524309:JED524328 JMY524309:JNZ524328 JWU524309:JXV524328 KGQ524309:KHR524328 KQM524309:KRN524328 LAI524309:LBJ524328 LKE524309:LLF524328 LUA524309:LVB524328 MDW524309:MEX524328 MNS524309:MOT524328 MXO524309:MYP524328 NHK524309:NIL524328 NRG524309:NSH524328 OBC524309:OCD524328 OKY524309:OLZ524328 OUU524309:OVV524328 PEQ524309:PFR524328 POM524309:PPN524328 PYI524309:PZJ524328 QIE524309:QJF524328 QSA524309:QTB524328 RBW524309:RCX524328 RLS524309:RMT524328 RVO524309:RWP524328 SFK524309:SGL524328 SPG524309:SQH524328 SZC524309:TAD524328 TIY524309:TJZ524328 TSU524309:TTV524328 UCQ524309:UDR524328 UMM524309:UNN524328 UWI524309:UXJ524328 VGE524309:VHF524328 VQA524309:VRB524328 VZW524309:WAX524328 WJS524309:WKT524328 WTO524309:WUP524328 HC589845:ID589864 QY589845:RZ589864 AAU589845:ABV589864 AKQ589845:ALR589864 AUM589845:AVN589864 BEI589845:BFJ589864 BOE589845:BPF589864 BYA589845:BZB589864 CHW589845:CIX589864 CRS589845:CST589864 DBO589845:DCP589864 DLK589845:DML589864 DVG589845:DWH589864 EFC589845:EGD589864 EOY589845:EPZ589864 EYU589845:EZV589864 FIQ589845:FJR589864 FSM589845:FTN589864 GCI589845:GDJ589864 GME589845:GNF589864 GWA589845:GXB589864 HFW589845:HGX589864 HPS589845:HQT589864 HZO589845:IAP589864 IJK589845:IKL589864 ITG589845:IUH589864 JDC589845:JED589864 JMY589845:JNZ589864 JWU589845:JXV589864 KGQ589845:KHR589864 KQM589845:KRN589864 LAI589845:LBJ589864 LKE589845:LLF589864 LUA589845:LVB589864 MDW589845:MEX589864 MNS589845:MOT589864 MXO589845:MYP589864 NHK589845:NIL589864 NRG589845:NSH589864 OBC589845:OCD589864 OKY589845:OLZ589864 OUU589845:OVV589864 PEQ589845:PFR589864 POM589845:PPN589864 PYI589845:PZJ589864 QIE589845:QJF589864 QSA589845:QTB589864 RBW589845:RCX589864 RLS589845:RMT589864 RVO589845:RWP589864 SFK589845:SGL589864 SPG589845:SQH589864 SZC589845:TAD589864 TIY589845:TJZ589864 TSU589845:TTV589864 UCQ589845:UDR589864 UMM589845:UNN589864 UWI589845:UXJ589864 VGE589845:VHF589864 VQA589845:VRB589864 VZW589845:WAX589864 WJS589845:WKT589864 WTO589845:WUP589864 HC655381:ID655400 QY655381:RZ655400 AAU655381:ABV655400 AKQ655381:ALR655400 AUM655381:AVN655400 BEI655381:BFJ655400 BOE655381:BPF655400 BYA655381:BZB655400 CHW655381:CIX655400 CRS655381:CST655400 DBO655381:DCP655400 DLK655381:DML655400 DVG655381:DWH655400 EFC655381:EGD655400 EOY655381:EPZ655400 EYU655381:EZV655400 FIQ655381:FJR655400 FSM655381:FTN655400 GCI655381:GDJ655400 GME655381:GNF655400 GWA655381:GXB655400 HFW655381:HGX655400 HPS655381:HQT655400 HZO655381:IAP655400 IJK655381:IKL655400 ITG655381:IUH655400 JDC655381:JED655400 JMY655381:JNZ655400 JWU655381:JXV655400 KGQ655381:KHR655400 KQM655381:KRN655400 LAI655381:LBJ655400 LKE655381:LLF655400 LUA655381:LVB655400 MDW655381:MEX655400 MNS655381:MOT655400 MXO655381:MYP655400 NHK655381:NIL655400 NRG655381:NSH655400 OBC655381:OCD655400 OKY655381:OLZ655400 OUU655381:OVV655400 PEQ655381:PFR655400 POM655381:PPN655400 PYI655381:PZJ655400 QIE655381:QJF655400 QSA655381:QTB655400 RBW655381:RCX655400 RLS655381:RMT655400 RVO655381:RWP655400 SFK655381:SGL655400 SPG655381:SQH655400 SZC655381:TAD655400 TIY655381:TJZ655400 TSU655381:TTV655400 UCQ655381:UDR655400 UMM655381:UNN655400 UWI655381:UXJ655400 VGE655381:VHF655400 VQA655381:VRB655400 VZW655381:WAX655400 WJS655381:WKT655400 WTO655381:WUP655400 HC720917:ID720936 QY720917:RZ720936 AAU720917:ABV720936 AKQ720917:ALR720936 AUM720917:AVN720936 BEI720917:BFJ720936 BOE720917:BPF720936 BYA720917:BZB720936 CHW720917:CIX720936 CRS720917:CST720936 DBO720917:DCP720936 DLK720917:DML720936 DVG720917:DWH720936 EFC720917:EGD720936 EOY720917:EPZ720936 EYU720917:EZV720936 FIQ720917:FJR720936 FSM720917:FTN720936 GCI720917:GDJ720936 GME720917:GNF720936 GWA720917:GXB720936 HFW720917:HGX720936 HPS720917:HQT720936 HZO720917:IAP720936 IJK720917:IKL720936 ITG720917:IUH720936 JDC720917:JED720936 JMY720917:JNZ720936 JWU720917:JXV720936 KGQ720917:KHR720936 KQM720917:KRN720936 LAI720917:LBJ720936 LKE720917:LLF720936 LUA720917:LVB720936 MDW720917:MEX720936 MNS720917:MOT720936 MXO720917:MYP720936 NHK720917:NIL720936 NRG720917:NSH720936 OBC720917:OCD720936 OKY720917:OLZ720936 OUU720917:OVV720936 PEQ720917:PFR720936 POM720917:PPN720936 PYI720917:PZJ720936 QIE720917:QJF720936 QSA720917:QTB720936 RBW720917:RCX720936 RLS720917:RMT720936 RVO720917:RWP720936 SFK720917:SGL720936 SPG720917:SQH720936 SZC720917:TAD720936 TIY720917:TJZ720936 TSU720917:TTV720936 UCQ720917:UDR720936 UMM720917:UNN720936 UWI720917:UXJ720936 VGE720917:VHF720936 VQA720917:VRB720936 VZW720917:WAX720936 WJS720917:WKT720936 WTO720917:WUP720936 HC786453:ID786472 QY786453:RZ786472 AAU786453:ABV786472 AKQ786453:ALR786472 AUM786453:AVN786472 BEI786453:BFJ786472 BOE786453:BPF786472 BYA786453:BZB786472 CHW786453:CIX786472 CRS786453:CST786472 DBO786453:DCP786472 DLK786453:DML786472 DVG786453:DWH786472 EFC786453:EGD786472 EOY786453:EPZ786472 EYU786453:EZV786472 FIQ786453:FJR786472 FSM786453:FTN786472 GCI786453:GDJ786472 GME786453:GNF786472 GWA786453:GXB786472 HFW786453:HGX786472 HPS786453:HQT786472 HZO786453:IAP786472 IJK786453:IKL786472 ITG786453:IUH786472 JDC786453:JED786472 JMY786453:JNZ786472 JWU786453:JXV786472 KGQ786453:KHR786472 KQM786453:KRN786472 LAI786453:LBJ786472 LKE786453:LLF786472 LUA786453:LVB786472 MDW786453:MEX786472 MNS786453:MOT786472 MXO786453:MYP786472 NHK786453:NIL786472 NRG786453:NSH786472 OBC786453:OCD786472 OKY786453:OLZ786472 OUU786453:OVV786472 PEQ786453:PFR786472 POM786453:PPN786472 PYI786453:PZJ786472 QIE786453:QJF786472 QSA786453:QTB786472 RBW786453:RCX786472 RLS786453:RMT786472 RVO786453:RWP786472 SFK786453:SGL786472 SPG786453:SQH786472 SZC786453:TAD786472 TIY786453:TJZ786472 TSU786453:TTV786472 UCQ786453:UDR786472 UMM786453:UNN786472 UWI786453:UXJ786472 VGE786453:VHF786472 VQA786453:VRB786472 VZW786453:WAX786472 WJS786453:WKT786472 WTO786453:WUP786472 HC851989:ID852008 QY851989:RZ852008 AAU851989:ABV852008 AKQ851989:ALR852008 AUM851989:AVN852008 BEI851989:BFJ852008 BOE851989:BPF852008 BYA851989:BZB852008 CHW851989:CIX852008 CRS851989:CST852008 DBO851989:DCP852008 DLK851989:DML852008 DVG851989:DWH852008 EFC851989:EGD852008 EOY851989:EPZ852008 EYU851989:EZV852008 FIQ851989:FJR852008 FSM851989:FTN852008 GCI851989:GDJ852008 GME851989:GNF852008 GWA851989:GXB852008 HFW851989:HGX852008 HPS851989:HQT852008 HZO851989:IAP852008 IJK851989:IKL852008 ITG851989:IUH852008 JDC851989:JED852008 JMY851989:JNZ852008 JWU851989:JXV852008 KGQ851989:KHR852008 KQM851989:KRN852008 LAI851989:LBJ852008 LKE851989:LLF852008 LUA851989:LVB852008 MDW851989:MEX852008 MNS851989:MOT852008 MXO851989:MYP852008 NHK851989:NIL852008 NRG851989:NSH852008 OBC851989:OCD852008 OKY851989:OLZ852008 OUU851989:OVV852008 PEQ851989:PFR852008 POM851989:PPN852008 PYI851989:PZJ852008 QIE851989:QJF852008 QSA851989:QTB852008 RBW851989:RCX852008 RLS851989:RMT852008 RVO851989:RWP852008 SFK851989:SGL852008 SPG851989:SQH852008 SZC851989:TAD852008 TIY851989:TJZ852008 TSU851989:TTV852008 UCQ851989:UDR852008 UMM851989:UNN852008 UWI851989:UXJ852008 VGE851989:VHF852008 VQA851989:VRB852008 VZW851989:WAX852008 WJS851989:WKT852008 WTO851989:WUP852008 HC917525:ID917544 QY917525:RZ917544 AAU917525:ABV917544 AKQ917525:ALR917544 AUM917525:AVN917544 BEI917525:BFJ917544 BOE917525:BPF917544 BYA917525:BZB917544 CHW917525:CIX917544 CRS917525:CST917544 DBO917525:DCP917544 DLK917525:DML917544 DVG917525:DWH917544 EFC917525:EGD917544 EOY917525:EPZ917544 EYU917525:EZV917544 FIQ917525:FJR917544 FSM917525:FTN917544 GCI917525:GDJ917544 GME917525:GNF917544 GWA917525:GXB917544 HFW917525:HGX917544 HPS917525:HQT917544 HZO917525:IAP917544 IJK917525:IKL917544 ITG917525:IUH917544 JDC917525:JED917544 JMY917525:JNZ917544 JWU917525:JXV917544 KGQ917525:KHR917544 KQM917525:KRN917544 LAI917525:LBJ917544 LKE917525:LLF917544 LUA917525:LVB917544 MDW917525:MEX917544 MNS917525:MOT917544 MXO917525:MYP917544 NHK917525:NIL917544 NRG917525:NSH917544 OBC917525:OCD917544 OKY917525:OLZ917544 OUU917525:OVV917544 PEQ917525:PFR917544 POM917525:PPN917544 PYI917525:PZJ917544 QIE917525:QJF917544 QSA917525:QTB917544 RBW917525:RCX917544 RLS917525:RMT917544 RVO917525:RWP917544 SFK917525:SGL917544 SPG917525:SQH917544 SZC917525:TAD917544 TIY917525:TJZ917544 TSU917525:TTV917544 UCQ917525:UDR917544 UMM917525:UNN917544 UWI917525:UXJ917544 VGE917525:VHF917544 VQA917525:VRB917544 VZW917525:WAX917544 WJS917525:WKT917544 WTO917525:WUP917544 HC983061:ID983080 QY983061:RZ983080 AAU983061:ABV983080 AKQ983061:ALR983080 AUM983061:AVN983080 BEI983061:BFJ983080 BOE983061:BPF983080 BYA983061:BZB983080 CHW983061:CIX983080 CRS983061:CST983080 DBO983061:DCP983080 DLK983061:DML983080 DVG983061:DWH983080 EFC983061:EGD983080 EOY983061:EPZ983080 EYU983061:EZV983080 FIQ983061:FJR983080 FSM983061:FTN983080 GCI983061:GDJ983080 GME983061:GNF983080 GWA983061:GXB983080 HFW983061:HGX983080 HPS983061:HQT983080 HZO983061:IAP983080 IJK983061:IKL983080 ITG983061:IUH983080 JDC983061:JED983080 JMY983061:JNZ983080 JWU983061:JXV983080 KGQ983061:KHR983080 KQM983061:KRN983080 LAI983061:LBJ983080 LKE983061:LLF983080 LUA983061:LVB983080 MDW983061:MEX983080 MNS983061:MOT983080 MXO983061:MYP983080 NHK983061:NIL983080 NRG983061:NSH983080 OBC983061:OCD983080 OKY983061:OLZ983080 OUU983061:OVV983080 PEQ983061:PFR983080 POM983061:PPN983080 PYI983061:PZJ983080 QIE983061:QJF983080 QSA983061:QTB983080 RBW983061:RCX983080 RLS983061:RMT983080 RVO983061:RWP983080 SFK983061:SGL983080 SPG983061:SQH983080 SZC983061:TAD983080 TIY983061:TJZ983080 TSU983061:TTV983080 UCQ983061:UDR983080 UMM983061:UNN983080 UWI983061:UXJ983080 VGE983061:VHF983080 WJS983061:WKT983080 GL70:HM71 WSX70:WTY71 WJB70:WKC71 VZF70:WAG71 VPJ70:VQK71 VFN70:VGO71 UVR70:UWS71 ULV70:UMW71 UBZ70:UDA71 TSD70:TTE71 TIH70:TJI71 SYL70:SZM71 SOP70:SPQ71 SET70:SFU71 RUX70:RVY71 RLB70:RMC71 RBF70:RCG71 QRJ70:QSK71 QHN70:QIO71 PXR70:PYS71 PNV70:POW71 PDZ70:PFA71 OUD70:OVE71 OKH70:OLI71 OAL70:OBM71 NQP70:NRQ71 NGT70:NHU71 MWX70:MXY71 MNB70:MOC71 MDF70:MEG71 LTJ70:LUK71 LJN70:LKO71 KZR70:LAS71 KPV70:KQW71 KFZ70:KHA71 JWD70:JXE71 JMH70:JNI71 JCL70:JDM71 ISP70:ITQ71 IIT70:IJU71 HYX70:HZY71 HPB70:HQC71 HFF70:HGG71 GVJ70:GWK71 GLN70:GMO71 GBR70:GCS71 FRV70:FSW71 FHZ70:FJA71 EYD70:EZE71 EOH70:EPI71 EEL70:EFM71 DUP70:DVQ71 DKT70:DLU71 DAX70:DBY71 CRB70:CSC71 CHF70:CIG71 BXJ70:BYK71 BNN70:BOO71 BDR70:BES71 ATV70:AUW71 AJZ70:ALA71 AAD70:ABE71 QH70:RI71 AAD62:ABE64 AJZ62:ALA64 ATV62:AUW64 BDR62:BES64 BNN62:BOO64 BXJ62:BYK64 CHF62:CIG64 CRB62:CSC64 DAX62:DBY64 DKT62:DLU64 DUP62:DVQ64 EEL62:EFM64 EOH62:EPI64 EYD62:EZE64 FHZ62:FJA64 FRV62:FSW64 GBR62:GCS64 GLN62:GMO64 GVJ62:GWK64 HFF62:HGG64 HPB62:HQC64 HYX62:HZY64 IIT62:IJU64 ISP62:ITQ64 JCL62:JDM64 JMH62:JNI64 JWD62:JXE64 KFZ62:KHA64 KPV62:KQW64 KZR62:LAS64 LJN62:LKO64 LTJ62:LUK64 MDF62:MEG64 MNB62:MOC64 MWX62:MXY64 NGT62:NHU64 NQP62:NRQ64 OAL62:OBM64 OKH62:OLI64 OUD62:OVE64 PDZ62:PFA64 PNV62:POW64 PXR62:PYS64 QHN62:QIO64 QRJ62:QSK64 RBF62:RCG64 RLB62:RMC64 RUX62:RVY64 SET62:SFU64 SOP62:SPQ64 SYL62:SZM64 TIH62:TJI64 TSD62:TTE64 UBZ62:UDA64 ULV62:UMW64 UVR62:UWS64 VFN62:VGO64 VPJ62:VQK64 VZF62:WAG64 WJB62:WKC64 WSX62:WTY64 GL62:HM64 J983062:N983081 J917526:N917545 J851990:N852009 J786454:N786473 J720918:N720937 J655382:N655401 J589846:N589865 J524310:N524329 J458774:N458793 J393238:N393257 J327702:N327721 J262166:N262185 J196630:N196649 J131094:N131113 J65558:N65577 GL9:HM59 WSX9:WTY59 WJB9:WKC59 VZF9:WAG59 VPJ9:VQK59 VFN9:VGO59 UVR9:UWS59 ULV9:UMW59 UBZ9:UDA59 TSD9:TTE59 TIH9:TJI59 SYL9:SZM59 SOP9:SPQ59 SET9:SFU59 RUX9:RVY59 RLB9:RMC59 RBF9:RCG59 QRJ9:QSK59 QHN9:QIO59 PXR9:PYS59 PNV9:POW59 PDZ9:PFA59 OUD9:OVE59 OKH9:OLI59 OAL9:OBM59 NQP9:NRQ59 NGT9:NHU59 MWX9:MXY59 MNB9:MOC59 MDF9:MEG59 LTJ9:LUK59 LJN9:LKO59 KZR9:LAS59 KPV9:KQW59 KFZ9:KHA59 JWD9:JXE59 JMH9:JNI59 JCL9:JDM59 ISP9:ITQ59 IIT9:IJU59 HYX9:HZY59 HPB9:HQC59 HFF9:HGG59 GVJ9:GWK59 GLN9:GMO59 GBR9:GCS59 FRV9:FSW59 FHZ9:FJA59 EYD9:EZE59 EOH9:EPI59 EEL9:EFM59 DUP9:DVQ59 DKT9:DLU59 DAX9:DBY59 CRB9:CSC59 CHF9:CIG59 BXJ9:BYK59 BNN9:BOO59 BDR9:BES59 ATV9:AUW59 AJZ9:ALA59 AAD9:ABE59 QH9:RI59 QH62:RI64 QN60:RO61 AAJ60:ABK61 AKF60:ALG61 AUB60:AVC61 BDX60:BEY61 BNT60:BOU61 BXP60:BYQ61 CHL60:CIM61 CRH60:CSI61 DBD60:DCE61 DKZ60:DMA61 DUV60:DVW61 EER60:EFS61 EON60:EPO61 EYJ60:EZK61 FIF60:FJG61 FSB60:FTC61 GBX60:GCY61 GLT60:GMU61 GVP60:GWQ61 HFL60:HGM61 HPH60:HQI61 HZD60:IAE61 IIZ60:IKA61 ISV60:ITW61 JCR60:JDS61 JMN60:JNO61 JWJ60:JXK61 KGF60:KHG61 KQB60:KRC61 KZX60:LAY61 LJT60:LKU61 LTP60:LUQ61 MDL60:MEM61 MNH60:MOI61 MXD60:MYE61 NGZ60:NIA61 NQV60:NRW61 OAR60:OBS61 OKN60:OLO61 OUJ60:OVK61 PEF60:PFG61 POB60:PPC61 PXX60:PYY61 QHT60:QIU61 QRP60:QSQ61 RBL60:RCM61 RLH60:RMI61 RVD60:RWE61 SEZ60:SGA61 SOV60:SPW61 SYR60:SZS61 TIN60:TJO61 TSJ60:TTK61 UCF60:UDG61 UMB60:UNC61 UVX60:UWY61 VFT60:VGU61 VPP60:VQQ61 VZL60:WAM61 WJH60:WKI61 WTD60:WUE61 GR60:HS61">
      <formula1>IF(#REF!="×","")</formula1>
    </dataValidation>
    <dataValidation type="list" allowBlank="1" showInputMessage="1" showErrorMessage="1" sqref="WTK983061:WTK983080 GY65557:GY65576 QU65557:QU65576 AAQ65557:AAQ65576 AKM65557:AKM65576 AUI65557:AUI65576 BEE65557:BEE65576 BOA65557:BOA65576 BXW65557:BXW65576 CHS65557:CHS65576 CRO65557:CRO65576 DBK65557:DBK65576 DLG65557:DLG65576 DVC65557:DVC65576 EEY65557:EEY65576 EOU65557:EOU65576 EYQ65557:EYQ65576 FIM65557:FIM65576 FSI65557:FSI65576 GCE65557:GCE65576 GMA65557:GMA65576 GVW65557:GVW65576 HFS65557:HFS65576 HPO65557:HPO65576 HZK65557:HZK65576 IJG65557:IJG65576 ITC65557:ITC65576 JCY65557:JCY65576 JMU65557:JMU65576 JWQ65557:JWQ65576 KGM65557:KGM65576 KQI65557:KQI65576 LAE65557:LAE65576 LKA65557:LKA65576 LTW65557:LTW65576 MDS65557:MDS65576 MNO65557:MNO65576 MXK65557:MXK65576 NHG65557:NHG65576 NRC65557:NRC65576 OAY65557:OAY65576 OKU65557:OKU65576 OUQ65557:OUQ65576 PEM65557:PEM65576 POI65557:POI65576 PYE65557:PYE65576 QIA65557:QIA65576 QRW65557:QRW65576 RBS65557:RBS65576 RLO65557:RLO65576 RVK65557:RVK65576 SFG65557:SFG65576 SPC65557:SPC65576 SYY65557:SYY65576 TIU65557:TIU65576 TSQ65557:TSQ65576 UCM65557:UCM65576 UMI65557:UMI65576 UWE65557:UWE65576 VGA65557:VGA65576 VPW65557:VPW65576 VZS65557:VZS65576 WJO65557:WJO65576 WTK65557:WTK65576 GY131093:GY131112 QU131093:QU131112 AAQ131093:AAQ131112 AKM131093:AKM131112 AUI131093:AUI131112 BEE131093:BEE131112 BOA131093:BOA131112 BXW131093:BXW131112 CHS131093:CHS131112 CRO131093:CRO131112 DBK131093:DBK131112 DLG131093:DLG131112 DVC131093:DVC131112 EEY131093:EEY131112 EOU131093:EOU131112 EYQ131093:EYQ131112 FIM131093:FIM131112 FSI131093:FSI131112 GCE131093:GCE131112 GMA131093:GMA131112 GVW131093:GVW131112 HFS131093:HFS131112 HPO131093:HPO131112 HZK131093:HZK131112 IJG131093:IJG131112 ITC131093:ITC131112 JCY131093:JCY131112 JMU131093:JMU131112 JWQ131093:JWQ131112 KGM131093:KGM131112 KQI131093:KQI131112 LAE131093:LAE131112 LKA131093:LKA131112 LTW131093:LTW131112 MDS131093:MDS131112 MNO131093:MNO131112 MXK131093:MXK131112 NHG131093:NHG131112 NRC131093:NRC131112 OAY131093:OAY131112 OKU131093:OKU131112 OUQ131093:OUQ131112 PEM131093:PEM131112 POI131093:POI131112 PYE131093:PYE131112 QIA131093:QIA131112 QRW131093:QRW131112 RBS131093:RBS131112 RLO131093:RLO131112 RVK131093:RVK131112 SFG131093:SFG131112 SPC131093:SPC131112 SYY131093:SYY131112 TIU131093:TIU131112 TSQ131093:TSQ131112 UCM131093:UCM131112 UMI131093:UMI131112 UWE131093:UWE131112 VGA131093:VGA131112 VPW131093:VPW131112 VZS131093:VZS131112 WJO131093:WJO131112 WTK131093:WTK131112 GY196629:GY196648 QU196629:QU196648 AAQ196629:AAQ196648 AKM196629:AKM196648 AUI196629:AUI196648 BEE196629:BEE196648 BOA196629:BOA196648 BXW196629:BXW196648 CHS196629:CHS196648 CRO196629:CRO196648 DBK196629:DBK196648 DLG196629:DLG196648 DVC196629:DVC196648 EEY196629:EEY196648 EOU196629:EOU196648 EYQ196629:EYQ196648 FIM196629:FIM196648 FSI196629:FSI196648 GCE196629:GCE196648 GMA196629:GMA196648 GVW196629:GVW196648 HFS196629:HFS196648 HPO196629:HPO196648 HZK196629:HZK196648 IJG196629:IJG196648 ITC196629:ITC196648 JCY196629:JCY196648 JMU196629:JMU196648 JWQ196629:JWQ196648 KGM196629:KGM196648 KQI196629:KQI196648 LAE196629:LAE196648 LKA196629:LKA196648 LTW196629:LTW196648 MDS196629:MDS196648 MNO196629:MNO196648 MXK196629:MXK196648 NHG196629:NHG196648 NRC196629:NRC196648 OAY196629:OAY196648 OKU196629:OKU196648 OUQ196629:OUQ196648 PEM196629:PEM196648 POI196629:POI196648 PYE196629:PYE196648 QIA196629:QIA196648 QRW196629:QRW196648 RBS196629:RBS196648 RLO196629:RLO196648 RVK196629:RVK196648 SFG196629:SFG196648 SPC196629:SPC196648 SYY196629:SYY196648 TIU196629:TIU196648 TSQ196629:TSQ196648 UCM196629:UCM196648 UMI196629:UMI196648 UWE196629:UWE196648 VGA196629:VGA196648 VPW196629:VPW196648 VZS196629:VZS196648 WJO196629:WJO196648 WTK196629:WTK196648 GY262165:GY262184 QU262165:QU262184 AAQ262165:AAQ262184 AKM262165:AKM262184 AUI262165:AUI262184 BEE262165:BEE262184 BOA262165:BOA262184 BXW262165:BXW262184 CHS262165:CHS262184 CRO262165:CRO262184 DBK262165:DBK262184 DLG262165:DLG262184 DVC262165:DVC262184 EEY262165:EEY262184 EOU262165:EOU262184 EYQ262165:EYQ262184 FIM262165:FIM262184 FSI262165:FSI262184 GCE262165:GCE262184 GMA262165:GMA262184 GVW262165:GVW262184 HFS262165:HFS262184 HPO262165:HPO262184 HZK262165:HZK262184 IJG262165:IJG262184 ITC262165:ITC262184 JCY262165:JCY262184 JMU262165:JMU262184 JWQ262165:JWQ262184 KGM262165:KGM262184 KQI262165:KQI262184 LAE262165:LAE262184 LKA262165:LKA262184 LTW262165:LTW262184 MDS262165:MDS262184 MNO262165:MNO262184 MXK262165:MXK262184 NHG262165:NHG262184 NRC262165:NRC262184 OAY262165:OAY262184 OKU262165:OKU262184 OUQ262165:OUQ262184 PEM262165:PEM262184 POI262165:POI262184 PYE262165:PYE262184 QIA262165:QIA262184 QRW262165:QRW262184 RBS262165:RBS262184 RLO262165:RLO262184 RVK262165:RVK262184 SFG262165:SFG262184 SPC262165:SPC262184 SYY262165:SYY262184 TIU262165:TIU262184 TSQ262165:TSQ262184 UCM262165:UCM262184 UMI262165:UMI262184 UWE262165:UWE262184 VGA262165:VGA262184 VPW262165:VPW262184 VZS262165:VZS262184 WJO262165:WJO262184 WTK262165:WTK262184 GY327701:GY327720 QU327701:QU327720 AAQ327701:AAQ327720 AKM327701:AKM327720 AUI327701:AUI327720 BEE327701:BEE327720 BOA327701:BOA327720 BXW327701:BXW327720 CHS327701:CHS327720 CRO327701:CRO327720 DBK327701:DBK327720 DLG327701:DLG327720 DVC327701:DVC327720 EEY327701:EEY327720 EOU327701:EOU327720 EYQ327701:EYQ327720 FIM327701:FIM327720 FSI327701:FSI327720 GCE327701:GCE327720 GMA327701:GMA327720 GVW327701:GVW327720 HFS327701:HFS327720 HPO327701:HPO327720 HZK327701:HZK327720 IJG327701:IJG327720 ITC327701:ITC327720 JCY327701:JCY327720 JMU327701:JMU327720 JWQ327701:JWQ327720 KGM327701:KGM327720 KQI327701:KQI327720 LAE327701:LAE327720 LKA327701:LKA327720 LTW327701:LTW327720 MDS327701:MDS327720 MNO327701:MNO327720 MXK327701:MXK327720 NHG327701:NHG327720 NRC327701:NRC327720 OAY327701:OAY327720 OKU327701:OKU327720 OUQ327701:OUQ327720 PEM327701:PEM327720 POI327701:POI327720 PYE327701:PYE327720 QIA327701:QIA327720 QRW327701:QRW327720 RBS327701:RBS327720 RLO327701:RLO327720 RVK327701:RVK327720 SFG327701:SFG327720 SPC327701:SPC327720 SYY327701:SYY327720 TIU327701:TIU327720 TSQ327701:TSQ327720 UCM327701:UCM327720 UMI327701:UMI327720 UWE327701:UWE327720 VGA327701:VGA327720 VPW327701:VPW327720 VZS327701:VZS327720 WJO327701:WJO327720 WTK327701:WTK327720 GY393237:GY393256 QU393237:QU393256 AAQ393237:AAQ393256 AKM393237:AKM393256 AUI393237:AUI393256 BEE393237:BEE393256 BOA393237:BOA393256 BXW393237:BXW393256 CHS393237:CHS393256 CRO393237:CRO393256 DBK393237:DBK393256 DLG393237:DLG393256 DVC393237:DVC393256 EEY393237:EEY393256 EOU393237:EOU393256 EYQ393237:EYQ393256 FIM393237:FIM393256 FSI393237:FSI393256 GCE393237:GCE393256 GMA393237:GMA393256 GVW393237:GVW393256 HFS393237:HFS393256 HPO393237:HPO393256 HZK393237:HZK393256 IJG393237:IJG393256 ITC393237:ITC393256 JCY393237:JCY393256 JMU393237:JMU393256 JWQ393237:JWQ393256 KGM393237:KGM393256 KQI393237:KQI393256 LAE393237:LAE393256 LKA393237:LKA393256 LTW393237:LTW393256 MDS393237:MDS393256 MNO393237:MNO393256 MXK393237:MXK393256 NHG393237:NHG393256 NRC393237:NRC393256 OAY393237:OAY393256 OKU393237:OKU393256 OUQ393237:OUQ393256 PEM393237:PEM393256 POI393237:POI393256 PYE393237:PYE393256 QIA393237:QIA393256 QRW393237:QRW393256 RBS393237:RBS393256 RLO393237:RLO393256 RVK393237:RVK393256 SFG393237:SFG393256 SPC393237:SPC393256 SYY393237:SYY393256 TIU393237:TIU393256 TSQ393237:TSQ393256 UCM393237:UCM393256 UMI393237:UMI393256 UWE393237:UWE393256 VGA393237:VGA393256 VPW393237:VPW393256 VZS393237:VZS393256 WJO393237:WJO393256 WTK393237:WTK393256 GY458773:GY458792 QU458773:QU458792 AAQ458773:AAQ458792 AKM458773:AKM458792 AUI458773:AUI458792 BEE458773:BEE458792 BOA458773:BOA458792 BXW458773:BXW458792 CHS458773:CHS458792 CRO458773:CRO458792 DBK458773:DBK458792 DLG458773:DLG458792 DVC458773:DVC458792 EEY458773:EEY458792 EOU458773:EOU458792 EYQ458773:EYQ458792 FIM458773:FIM458792 FSI458773:FSI458792 GCE458773:GCE458792 GMA458773:GMA458792 GVW458773:GVW458792 HFS458773:HFS458792 HPO458773:HPO458792 HZK458773:HZK458792 IJG458773:IJG458792 ITC458773:ITC458792 JCY458773:JCY458792 JMU458773:JMU458792 JWQ458773:JWQ458792 KGM458773:KGM458792 KQI458773:KQI458792 LAE458773:LAE458792 LKA458773:LKA458792 LTW458773:LTW458792 MDS458773:MDS458792 MNO458773:MNO458792 MXK458773:MXK458792 NHG458773:NHG458792 NRC458773:NRC458792 OAY458773:OAY458792 OKU458773:OKU458792 OUQ458773:OUQ458792 PEM458773:PEM458792 POI458773:POI458792 PYE458773:PYE458792 QIA458773:QIA458792 QRW458773:QRW458792 RBS458773:RBS458792 RLO458773:RLO458792 RVK458773:RVK458792 SFG458773:SFG458792 SPC458773:SPC458792 SYY458773:SYY458792 TIU458773:TIU458792 TSQ458773:TSQ458792 UCM458773:UCM458792 UMI458773:UMI458792 UWE458773:UWE458792 VGA458773:VGA458792 VPW458773:VPW458792 VZS458773:VZS458792 WJO458773:WJO458792 WTK458773:WTK458792 GY524309:GY524328 QU524309:QU524328 AAQ524309:AAQ524328 AKM524309:AKM524328 AUI524309:AUI524328 BEE524309:BEE524328 BOA524309:BOA524328 BXW524309:BXW524328 CHS524309:CHS524328 CRO524309:CRO524328 DBK524309:DBK524328 DLG524309:DLG524328 DVC524309:DVC524328 EEY524309:EEY524328 EOU524309:EOU524328 EYQ524309:EYQ524328 FIM524309:FIM524328 FSI524309:FSI524328 GCE524309:GCE524328 GMA524309:GMA524328 GVW524309:GVW524328 HFS524309:HFS524328 HPO524309:HPO524328 HZK524309:HZK524328 IJG524309:IJG524328 ITC524309:ITC524328 JCY524309:JCY524328 JMU524309:JMU524328 JWQ524309:JWQ524328 KGM524309:KGM524328 KQI524309:KQI524328 LAE524309:LAE524328 LKA524309:LKA524328 LTW524309:LTW524328 MDS524309:MDS524328 MNO524309:MNO524328 MXK524309:MXK524328 NHG524309:NHG524328 NRC524309:NRC524328 OAY524309:OAY524328 OKU524309:OKU524328 OUQ524309:OUQ524328 PEM524309:PEM524328 POI524309:POI524328 PYE524309:PYE524328 QIA524309:QIA524328 QRW524309:QRW524328 RBS524309:RBS524328 RLO524309:RLO524328 RVK524309:RVK524328 SFG524309:SFG524328 SPC524309:SPC524328 SYY524309:SYY524328 TIU524309:TIU524328 TSQ524309:TSQ524328 UCM524309:UCM524328 UMI524309:UMI524328 UWE524309:UWE524328 VGA524309:VGA524328 VPW524309:VPW524328 VZS524309:VZS524328 WJO524309:WJO524328 WTK524309:WTK524328 GY589845:GY589864 QU589845:QU589864 AAQ589845:AAQ589864 AKM589845:AKM589864 AUI589845:AUI589864 BEE589845:BEE589864 BOA589845:BOA589864 BXW589845:BXW589864 CHS589845:CHS589864 CRO589845:CRO589864 DBK589845:DBK589864 DLG589845:DLG589864 DVC589845:DVC589864 EEY589845:EEY589864 EOU589845:EOU589864 EYQ589845:EYQ589864 FIM589845:FIM589864 FSI589845:FSI589864 GCE589845:GCE589864 GMA589845:GMA589864 GVW589845:GVW589864 HFS589845:HFS589864 HPO589845:HPO589864 HZK589845:HZK589864 IJG589845:IJG589864 ITC589845:ITC589864 JCY589845:JCY589864 JMU589845:JMU589864 JWQ589845:JWQ589864 KGM589845:KGM589864 KQI589845:KQI589864 LAE589845:LAE589864 LKA589845:LKA589864 LTW589845:LTW589864 MDS589845:MDS589864 MNO589845:MNO589864 MXK589845:MXK589864 NHG589845:NHG589864 NRC589845:NRC589864 OAY589845:OAY589864 OKU589845:OKU589864 OUQ589845:OUQ589864 PEM589845:PEM589864 POI589845:POI589864 PYE589845:PYE589864 QIA589845:QIA589864 QRW589845:QRW589864 RBS589845:RBS589864 RLO589845:RLO589864 RVK589845:RVK589864 SFG589845:SFG589864 SPC589845:SPC589864 SYY589845:SYY589864 TIU589845:TIU589864 TSQ589845:TSQ589864 UCM589845:UCM589864 UMI589845:UMI589864 UWE589845:UWE589864 VGA589845:VGA589864 VPW589845:VPW589864 VZS589845:VZS589864 WJO589845:WJO589864 WTK589845:WTK589864 GY655381:GY655400 QU655381:QU655400 AAQ655381:AAQ655400 AKM655381:AKM655400 AUI655381:AUI655400 BEE655381:BEE655400 BOA655381:BOA655400 BXW655381:BXW655400 CHS655381:CHS655400 CRO655381:CRO655400 DBK655381:DBK655400 DLG655381:DLG655400 DVC655381:DVC655400 EEY655381:EEY655400 EOU655381:EOU655400 EYQ655381:EYQ655400 FIM655381:FIM655400 FSI655381:FSI655400 GCE655381:GCE655400 GMA655381:GMA655400 GVW655381:GVW655400 HFS655381:HFS655400 HPO655381:HPO655400 HZK655381:HZK655400 IJG655381:IJG655400 ITC655381:ITC655400 JCY655381:JCY655400 JMU655381:JMU655400 JWQ655381:JWQ655400 KGM655381:KGM655400 KQI655381:KQI655400 LAE655381:LAE655400 LKA655381:LKA655400 LTW655381:LTW655400 MDS655381:MDS655400 MNO655381:MNO655400 MXK655381:MXK655400 NHG655381:NHG655400 NRC655381:NRC655400 OAY655381:OAY655400 OKU655381:OKU655400 OUQ655381:OUQ655400 PEM655381:PEM655400 POI655381:POI655400 PYE655381:PYE655400 QIA655381:QIA655400 QRW655381:QRW655400 RBS655381:RBS655400 RLO655381:RLO655400 RVK655381:RVK655400 SFG655381:SFG655400 SPC655381:SPC655400 SYY655381:SYY655400 TIU655381:TIU655400 TSQ655381:TSQ655400 UCM655381:UCM655400 UMI655381:UMI655400 UWE655381:UWE655400 VGA655381:VGA655400 VPW655381:VPW655400 VZS655381:VZS655400 WJO655381:WJO655400 WTK655381:WTK655400 GY720917:GY720936 QU720917:QU720936 AAQ720917:AAQ720936 AKM720917:AKM720936 AUI720917:AUI720936 BEE720917:BEE720936 BOA720917:BOA720936 BXW720917:BXW720936 CHS720917:CHS720936 CRO720917:CRO720936 DBK720917:DBK720936 DLG720917:DLG720936 DVC720917:DVC720936 EEY720917:EEY720936 EOU720917:EOU720936 EYQ720917:EYQ720936 FIM720917:FIM720936 FSI720917:FSI720936 GCE720917:GCE720936 GMA720917:GMA720936 GVW720917:GVW720936 HFS720917:HFS720936 HPO720917:HPO720936 HZK720917:HZK720936 IJG720917:IJG720936 ITC720917:ITC720936 JCY720917:JCY720936 JMU720917:JMU720936 JWQ720917:JWQ720936 KGM720917:KGM720936 KQI720917:KQI720936 LAE720917:LAE720936 LKA720917:LKA720936 LTW720917:LTW720936 MDS720917:MDS720936 MNO720917:MNO720936 MXK720917:MXK720936 NHG720917:NHG720936 NRC720917:NRC720936 OAY720917:OAY720936 OKU720917:OKU720936 OUQ720917:OUQ720936 PEM720917:PEM720936 POI720917:POI720936 PYE720917:PYE720936 QIA720917:QIA720936 QRW720917:QRW720936 RBS720917:RBS720936 RLO720917:RLO720936 RVK720917:RVK720936 SFG720917:SFG720936 SPC720917:SPC720936 SYY720917:SYY720936 TIU720917:TIU720936 TSQ720917:TSQ720936 UCM720917:UCM720936 UMI720917:UMI720936 UWE720917:UWE720936 VGA720917:VGA720936 VPW720917:VPW720936 VZS720917:VZS720936 WJO720917:WJO720936 WTK720917:WTK720936 GY786453:GY786472 QU786453:QU786472 AAQ786453:AAQ786472 AKM786453:AKM786472 AUI786453:AUI786472 BEE786453:BEE786472 BOA786453:BOA786472 BXW786453:BXW786472 CHS786453:CHS786472 CRO786453:CRO786472 DBK786453:DBK786472 DLG786453:DLG786472 DVC786453:DVC786472 EEY786453:EEY786472 EOU786453:EOU786472 EYQ786453:EYQ786472 FIM786453:FIM786472 FSI786453:FSI786472 GCE786453:GCE786472 GMA786453:GMA786472 GVW786453:GVW786472 HFS786453:HFS786472 HPO786453:HPO786472 HZK786453:HZK786472 IJG786453:IJG786472 ITC786453:ITC786472 JCY786453:JCY786472 JMU786453:JMU786472 JWQ786453:JWQ786472 KGM786453:KGM786472 KQI786453:KQI786472 LAE786453:LAE786472 LKA786453:LKA786472 LTW786453:LTW786472 MDS786453:MDS786472 MNO786453:MNO786472 MXK786453:MXK786472 NHG786453:NHG786472 NRC786453:NRC786472 OAY786453:OAY786472 OKU786453:OKU786472 OUQ786453:OUQ786472 PEM786453:PEM786472 POI786453:POI786472 PYE786453:PYE786472 QIA786453:QIA786472 QRW786453:QRW786472 RBS786453:RBS786472 RLO786453:RLO786472 RVK786453:RVK786472 SFG786453:SFG786472 SPC786453:SPC786472 SYY786453:SYY786472 TIU786453:TIU786472 TSQ786453:TSQ786472 UCM786453:UCM786472 UMI786453:UMI786472 UWE786453:UWE786472 VGA786453:VGA786472 VPW786453:VPW786472 VZS786453:VZS786472 WJO786453:WJO786472 WTK786453:WTK786472 GY851989:GY852008 QU851989:QU852008 AAQ851989:AAQ852008 AKM851989:AKM852008 AUI851989:AUI852008 BEE851989:BEE852008 BOA851989:BOA852008 BXW851989:BXW852008 CHS851989:CHS852008 CRO851989:CRO852008 DBK851989:DBK852008 DLG851989:DLG852008 DVC851989:DVC852008 EEY851989:EEY852008 EOU851989:EOU852008 EYQ851989:EYQ852008 FIM851989:FIM852008 FSI851989:FSI852008 GCE851989:GCE852008 GMA851989:GMA852008 GVW851989:GVW852008 HFS851989:HFS852008 HPO851989:HPO852008 HZK851989:HZK852008 IJG851989:IJG852008 ITC851989:ITC852008 JCY851989:JCY852008 JMU851989:JMU852008 JWQ851989:JWQ852008 KGM851989:KGM852008 KQI851989:KQI852008 LAE851989:LAE852008 LKA851989:LKA852008 LTW851989:LTW852008 MDS851989:MDS852008 MNO851989:MNO852008 MXK851989:MXK852008 NHG851989:NHG852008 NRC851989:NRC852008 OAY851989:OAY852008 OKU851989:OKU852008 OUQ851989:OUQ852008 PEM851989:PEM852008 POI851989:POI852008 PYE851989:PYE852008 QIA851989:QIA852008 QRW851989:QRW852008 RBS851989:RBS852008 RLO851989:RLO852008 RVK851989:RVK852008 SFG851989:SFG852008 SPC851989:SPC852008 SYY851989:SYY852008 TIU851989:TIU852008 TSQ851989:TSQ852008 UCM851989:UCM852008 UMI851989:UMI852008 UWE851989:UWE852008 VGA851989:VGA852008 VPW851989:VPW852008 VZS851989:VZS852008 WJO851989:WJO852008 WTK851989:WTK852008 GY917525:GY917544 QU917525:QU917544 AAQ917525:AAQ917544 AKM917525:AKM917544 AUI917525:AUI917544 BEE917525:BEE917544 BOA917525:BOA917544 BXW917525:BXW917544 CHS917525:CHS917544 CRO917525:CRO917544 DBK917525:DBK917544 DLG917525:DLG917544 DVC917525:DVC917544 EEY917525:EEY917544 EOU917525:EOU917544 EYQ917525:EYQ917544 FIM917525:FIM917544 FSI917525:FSI917544 GCE917525:GCE917544 GMA917525:GMA917544 GVW917525:GVW917544 HFS917525:HFS917544 HPO917525:HPO917544 HZK917525:HZK917544 IJG917525:IJG917544 ITC917525:ITC917544 JCY917525:JCY917544 JMU917525:JMU917544 JWQ917525:JWQ917544 KGM917525:KGM917544 KQI917525:KQI917544 LAE917525:LAE917544 LKA917525:LKA917544 LTW917525:LTW917544 MDS917525:MDS917544 MNO917525:MNO917544 MXK917525:MXK917544 NHG917525:NHG917544 NRC917525:NRC917544 OAY917525:OAY917544 OKU917525:OKU917544 OUQ917525:OUQ917544 PEM917525:PEM917544 POI917525:POI917544 PYE917525:PYE917544 QIA917525:QIA917544 QRW917525:QRW917544 RBS917525:RBS917544 RLO917525:RLO917544 RVK917525:RVK917544 SFG917525:SFG917544 SPC917525:SPC917544 SYY917525:SYY917544 TIU917525:TIU917544 TSQ917525:TSQ917544 UCM917525:UCM917544 UMI917525:UMI917544 UWE917525:UWE917544 VGA917525:VGA917544 VPW917525:VPW917544 VZS917525:VZS917544 WJO917525:WJO917544 WTK917525:WTK917544 GY983061:GY983080 QU983061:QU983080 AAQ983061:AAQ983080 AKM983061:AKM983080 AUI983061:AUI983080 BEE983061:BEE983080 BOA983061:BOA983080 BXW983061:BXW983080 CHS983061:CHS983080 CRO983061:CRO983080 DBK983061:DBK983080 DLG983061:DLG983080 DVC983061:DVC983080 EEY983061:EEY983080 EOU983061:EOU983080 EYQ983061:EYQ983080 FIM983061:FIM983080 FSI983061:FSI983080 GCE983061:GCE983080 GMA983061:GMA983080 GVW983061:GVW983080 HFS983061:HFS983080 HPO983061:HPO983080 HZK983061:HZK983080 IJG983061:IJG983080 ITC983061:ITC983080 JCY983061:JCY983080 JMU983061:JMU983080 JWQ983061:JWQ983080 KGM983061:KGM983080 KQI983061:KQI983080 LAE983061:LAE983080 LKA983061:LKA983080 LTW983061:LTW983080 MDS983061:MDS983080 MNO983061:MNO983080 MXK983061:MXK983080 NHG983061:NHG983080 NRC983061:NRC983080 OAY983061:OAY983080 OKU983061:OKU983080 OUQ983061:OUQ983080 PEM983061:PEM983080 POI983061:POI983080 PYE983061:PYE983080 QIA983061:QIA983080 QRW983061:QRW983080 RBS983061:RBS983080 RLO983061:RLO983080 RVK983061:RVK983080 SFG983061:SFG983080 SPC983061:SPC983080 SYY983061:SYY983080 TIU983061:TIU983080 TSQ983061:TSQ983080 UCM983061:UCM983080 UMI983061:UMI983080 UWE983061:UWE983080 VGA983061:VGA983080 VPW983061:VPW983080 VZS983061:VZS983080 WJO983061:WJO983080 WST70:WST71 WIX70:WIX71 VZB70:VZB71 VPF70:VPF71 VFJ70:VFJ71 UVN70:UVN71 ULR70:ULR71 UBV70:UBV71 TRZ70:TRZ71 TID70:TID71 SYH70:SYH71 SOL70:SOL71 SEP70:SEP71 RUT70:RUT71 RKX70:RKX71 RBB70:RBB71 QRF70:QRF71 QHJ70:QHJ71 PXN70:PXN71 PNR70:PNR71 PDV70:PDV71 OTZ70:OTZ71 OKD70:OKD71 OAH70:OAH71 NQL70:NQL71 NGP70:NGP71 MWT70:MWT71 MMX70:MMX71 MDB70:MDB71 LTF70:LTF71 LJJ70:LJJ71 KZN70:KZN71 KPR70:KPR71 KFV70:KFV71 JVZ70:JVZ71 JMD70:JMD71 JCH70:JCH71 ISL70:ISL71 IIP70:IIP71 HYT70:HYT71 HOX70:HOX71 HFB70:HFB71 GVF70:GVF71 GLJ70:GLJ71 GBN70:GBN71 FRR70:FRR71 FHV70:FHV71 EXZ70:EXZ71 EOD70:EOD71 EEH70:EEH71 DUL70:DUL71 DKP70:DKP71 DAT70:DAT71 CQX70:CQX71 CHB70:CHB71 BXF70:BXF71 BNJ70:BNJ71 BDN70:BDN71 ATR70:ATR71 AJV70:AJV71 ZZ70:ZZ71 QD70:QD71 GH70:GH71 QD62:QD64 ZZ62:ZZ64 AJV62:AJV64 ATR62:ATR64 BDN62:BDN64 BNJ62:BNJ64 BXF62:BXF64 CHB62:CHB64 CQX62:CQX64 DAT62:DAT64 DKP62:DKP64 DUL62:DUL64 EEH62:EEH64 EOD62:EOD64 EXZ62:EXZ64 FHV62:FHV64 FRR62:FRR64 GBN62:GBN64 GLJ62:GLJ64 GVF62:GVF64 HFB62:HFB64 HOX62:HOX64 HYT62:HYT64 IIP62:IIP64 ISL62:ISL64 JCH62:JCH64 JMD62:JMD64 JVZ62:JVZ64 KFV62:KFV64 KPR62:KPR64 KZN62:KZN64 LJJ62:LJJ64 LTF62:LTF64 MDB62:MDB64 MMX62:MMX64 MWT62:MWT64 NGP62:NGP64 NQL62:NQL64 OAH62:OAH64 OKD62:OKD64 OTZ62:OTZ64 PDV62:PDV64 PNR62:PNR64 PXN62:PXN64 QHJ62:QHJ64 QRF62:QRF64 RBB62:RBB64 RKX62:RKX64 RUT62:RUT64 SEP62:SEP64 SOL62:SOL64 SYH62:SYH64 TID62:TID64 TRZ62:TRZ64 UBV62:UBV64 ULR62:ULR64 UVN62:UVN64 VFJ62:VFJ64 VPF62:VPF64 VZB62:VZB64 WIX62:WIX64 WST62:WST64 WST9:WST59 WIX9:WIX59 VZB9:VZB59 VPF9:VPF59 VFJ9:VFJ59 UVN9:UVN59 ULR9:ULR59 UBV9:UBV59 TRZ9:TRZ59 TID9:TID59 SYH9:SYH59 SOL9:SOL59 SEP9:SEP59 RUT9:RUT59 RKX9:RKX59 RBB9:RBB59 QRF9:QRF59 QHJ9:QHJ59 PXN9:PXN59 PNR9:PNR59 PDV9:PDV59 OTZ9:OTZ59 OKD9:OKD59 OAH9:OAH59 NQL9:NQL59 NGP9:NGP59 MWT9:MWT59 MMX9:MMX59 MDB9:MDB59 LTF9:LTF59 LJJ9:LJJ59 KZN9:KZN59 KPR9:KPR59 KFV9:KFV59 JVZ9:JVZ59 JMD9:JMD59 JCH9:JCH59 ISL9:ISL59 IIP9:IIP59 HYT9:HYT59 HOX9:HOX59 HFB9:HFB59 GVF9:GVF59 GLJ9:GLJ59 GBN9:GBN59 FRR9:FRR59 FHV9:FHV59 EXZ9:EXZ59 EOD9:EOD59 EEH9:EEH59 DUL9:DUL59 DKP9:DKP59 DAT9:DAT59 CQX9:CQX59 CHB9:CHB59 BXF9:BXF59 BNJ9:BNJ59 BDN9:BDN59 ATR9:ATR59 AJV9:AJV59 ZZ9:ZZ59 QD9:QD59 GH9:GH59 GH62:GH64 GN60:GN61 QJ60:QJ61 AAF60:AAF61 AKB60:AKB61 ATX60:ATX61 BDT60:BDT61 BNP60:BNP61 BXL60:BXL61 CHH60:CHH61 CRD60:CRD61 DAZ60:DAZ61 DKV60:DKV61 DUR60:DUR61 EEN60:EEN61 EOJ60:EOJ61 EYF60:EYF61 FIB60:FIB61 FRX60:FRX61 GBT60:GBT61 GLP60:GLP61 GVL60:GVL61 HFH60:HFH61 HPD60:HPD61 HYZ60:HYZ61 IIV60:IIV61 ISR60:ISR61 JCN60:JCN61 JMJ60:JMJ61 JWF60:JWF61 KGB60:KGB61 KPX60:KPX61 KZT60:KZT61 LJP60:LJP61 LTL60:LTL61 MDH60:MDH61 MND60:MND61 MWZ60:MWZ61 NGV60:NGV61 NQR60:NQR61 OAN60:OAN61 OKJ60:OKJ61 OUF60:OUF61 PEB60:PEB61 PNX60:PNX61 PXT60:PXT61 QHP60:QHP61 QRL60:QRL61 RBH60:RBH61 RLD60:RLD61 RUZ60:RUZ61 SEV60:SEV61 SOR60:SOR61 SYN60:SYN61 TIJ60:TIJ61 TSF60:TSF61 UCB60:UCB61 ULX60:ULX61 UVT60:UVT61 VFP60:VFP61 VPL60:VPL61 VZH60:VZH61 WJD60:WJD61 WSZ60:WSZ61">
      <formula1>"教育・保育従事者,教育・保育従事者以外"</formula1>
    </dataValidation>
    <dataValidation type="list" allowBlank="1" showInputMessage="1" showErrorMessage="1" sqref="WTJ983061:WTJ983080 GX65557:GX65576 QT65557:QT65576 AAP65557:AAP65576 AKL65557:AKL65576 AUH65557:AUH65576 BED65557:BED65576 BNZ65557:BNZ65576 BXV65557:BXV65576 CHR65557:CHR65576 CRN65557:CRN65576 DBJ65557:DBJ65576 DLF65557:DLF65576 DVB65557:DVB65576 EEX65557:EEX65576 EOT65557:EOT65576 EYP65557:EYP65576 FIL65557:FIL65576 FSH65557:FSH65576 GCD65557:GCD65576 GLZ65557:GLZ65576 GVV65557:GVV65576 HFR65557:HFR65576 HPN65557:HPN65576 HZJ65557:HZJ65576 IJF65557:IJF65576 ITB65557:ITB65576 JCX65557:JCX65576 JMT65557:JMT65576 JWP65557:JWP65576 KGL65557:KGL65576 KQH65557:KQH65576 LAD65557:LAD65576 LJZ65557:LJZ65576 LTV65557:LTV65576 MDR65557:MDR65576 MNN65557:MNN65576 MXJ65557:MXJ65576 NHF65557:NHF65576 NRB65557:NRB65576 OAX65557:OAX65576 OKT65557:OKT65576 OUP65557:OUP65576 PEL65557:PEL65576 POH65557:POH65576 PYD65557:PYD65576 QHZ65557:QHZ65576 QRV65557:QRV65576 RBR65557:RBR65576 RLN65557:RLN65576 RVJ65557:RVJ65576 SFF65557:SFF65576 SPB65557:SPB65576 SYX65557:SYX65576 TIT65557:TIT65576 TSP65557:TSP65576 UCL65557:UCL65576 UMH65557:UMH65576 UWD65557:UWD65576 VFZ65557:VFZ65576 VPV65557:VPV65576 VZR65557:VZR65576 WJN65557:WJN65576 WTJ65557:WTJ65576 GX131093:GX131112 QT131093:QT131112 AAP131093:AAP131112 AKL131093:AKL131112 AUH131093:AUH131112 BED131093:BED131112 BNZ131093:BNZ131112 BXV131093:BXV131112 CHR131093:CHR131112 CRN131093:CRN131112 DBJ131093:DBJ131112 DLF131093:DLF131112 DVB131093:DVB131112 EEX131093:EEX131112 EOT131093:EOT131112 EYP131093:EYP131112 FIL131093:FIL131112 FSH131093:FSH131112 GCD131093:GCD131112 GLZ131093:GLZ131112 GVV131093:GVV131112 HFR131093:HFR131112 HPN131093:HPN131112 HZJ131093:HZJ131112 IJF131093:IJF131112 ITB131093:ITB131112 JCX131093:JCX131112 JMT131093:JMT131112 JWP131093:JWP131112 KGL131093:KGL131112 KQH131093:KQH131112 LAD131093:LAD131112 LJZ131093:LJZ131112 LTV131093:LTV131112 MDR131093:MDR131112 MNN131093:MNN131112 MXJ131093:MXJ131112 NHF131093:NHF131112 NRB131093:NRB131112 OAX131093:OAX131112 OKT131093:OKT131112 OUP131093:OUP131112 PEL131093:PEL131112 POH131093:POH131112 PYD131093:PYD131112 QHZ131093:QHZ131112 QRV131093:QRV131112 RBR131093:RBR131112 RLN131093:RLN131112 RVJ131093:RVJ131112 SFF131093:SFF131112 SPB131093:SPB131112 SYX131093:SYX131112 TIT131093:TIT131112 TSP131093:TSP131112 UCL131093:UCL131112 UMH131093:UMH131112 UWD131093:UWD131112 VFZ131093:VFZ131112 VPV131093:VPV131112 VZR131093:VZR131112 WJN131093:WJN131112 WTJ131093:WTJ131112 GX196629:GX196648 QT196629:QT196648 AAP196629:AAP196648 AKL196629:AKL196648 AUH196629:AUH196648 BED196629:BED196648 BNZ196629:BNZ196648 BXV196629:BXV196648 CHR196629:CHR196648 CRN196629:CRN196648 DBJ196629:DBJ196648 DLF196629:DLF196648 DVB196629:DVB196648 EEX196629:EEX196648 EOT196629:EOT196648 EYP196629:EYP196648 FIL196629:FIL196648 FSH196629:FSH196648 GCD196629:GCD196648 GLZ196629:GLZ196648 GVV196629:GVV196648 HFR196629:HFR196648 HPN196629:HPN196648 HZJ196629:HZJ196648 IJF196629:IJF196648 ITB196629:ITB196648 JCX196629:JCX196648 JMT196629:JMT196648 JWP196629:JWP196648 KGL196629:KGL196648 KQH196629:KQH196648 LAD196629:LAD196648 LJZ196629:LJZ196648 LTV196629:LTV196648 MDR196629:MDR196648 MNN196629:MNN196648 MXJ196629:MXJ196648 NHF196629:NHF196648 NRB196629:NRB196648 OAX196629:OAX196648 OKT196629:OKT196648 OUP196629:OUP196648 PEL196629:PEL196648 POH196629:POH196648 PYD196629:PYD196648 QHZ196629:QHZ196648 QRV196629:QRV196648 RBR196629:RBR196648 RLN196629:RLN196648 RVJ196629:RVJ196648 SFF196629:SFF196648 SPB196629:SPB196648 SYX196629:SYX196648 TIT196629:TIT196648 TSP196629:TSP196648 UCL196629:UCL196648 UMH196629:UMH196648 UWD196629:UWD196648 VFZ196629:VFZ196648 VPV196629:VPV196648 VZR196629:VZR196648 WJN196629:WJN196648 WTJ196629:WTJ196648 GX262165:GX262184 QT262165:QT262184 AAP262165:AAP262184 AKL262165:AKL262184 AUH262165:AUH262184 BED262165:BED262184 BNZ262165:BNZ262184 BXV262165:BXV262184 CHR262165:CHR262184 CRN262165:CRN262184 DBJ262165:DBJ262184 DLF262165:DLF262184 DVB262165:DVB262184 EEX262165:EEX262184 EOT262165:EOT262184 EYP262165:EYP262184 FIL262165:FIL262184 FSH262165:FSH262184 GCD262165:GCD262184 GLZ262165:GLZ262184 GVV262165:GVV262184 HFR262165:HFR262184 HPN262165:HPN262184 HZJ262165:HZJ262184 IJF262165:IJF262184 ITB262165:ITB262184 JCX262165:JCX262184 JMT262165:JMT262184 JWP262165:JWP262184 KGL262165:KGL262184 KQH262165:KQH262184 LAD262165:LAD262184 LJZ262165:LJZ262184 LTV262165:LTV262184 MDR262165:MDR262184 MNN262165:MNN262184 MXJ262165:MXJ262184 NHF262165:NHF262184 NRB262165:NRB262184 OAX262165:OAX262184 OKT262165:OKT262184 OUP262165:OUP262184 PEL262165:PEL262184 POH262165:POH262184 PYD262165:PYD262184 QHZ262165:QHZ262184 QRV262165:QRV262184 RBR262165:RBR262184 RLN262165:RLN262184 RVJ262165:RVJ262184 SFF262165:SFF262184 SPB262165:SPB262184 SYX262165:SYX262184 TIT262165:TIT262184 TSP262165:TSP262184 UCL262165:UCL262184 UMH262165:UMH262184 UWD262165:UWD262184 VFZ262165:VFZ262184 VPV262165:VPV262184 VZR262165:VZR262184 WJN262165:WJN262184 WTJ262165:WTJ262184 GX327701:GX327720 QT327701:QT327720 AAP327701:AAP327720 AKL327701:AKL327720 AUH327701:AUH327720 BED327701:BED327720 BNZ327701:BNZ327720 BXV327701:BXV327720 CHR327701:CHR327720 CRN327701:CRN327720 DBJ327701:DBJ327720 DLF327701:DLF327720 DVB327701:DVB327720 EEX327701:EEX327720 EOT327701:EOT327720 EYP327701:EYP327720 FIL327701:FIL327720 FSH327701:FSH327720 GCD327701:GCD327720 GLZ327701:GLZ327720 GVV327701:GVV327720 HFR327701:HFR327720 HPN327701:HPN327720 HZJ327701:HZJ327720 IJF327701:IJF327720 ITB327701:ITB327720 JCX327701:JCX327720 JMT327701:JMT327720 JWP327701:JWP327720 KGL327701:KGL327720 KQH327701:KQH327720 LAD327701:LAD327720 LJZ327701:LJZ327720 LTV327701:LTV327720 MDR327701:MDR327720 MNN327701:MNN327720 MXJ327701:MXJ327720 NHF327701:NHF327720 NRB327701:NRB327720 OAX327701:OAX327720 OKT327701:OKT327720 OUP327701:OUP327720 PEL327701:PEL327720 POH327701:POH327720 PYD327701:PYD327720 QHZ327701:QHZ327720 QRV327701:QRV327720 RBR327701:RBR327720 RLN327701:RLN327720 RVJ327701:RVJ327720 SFF327701:SFF327720 SPB327701:SPB327720 SYX327701:SYX327720 TIT327701:TIT327720 TSP327701:TSP327720 UCL327701:UCL327720 UMH327701:UMH327720 UWD327701:UWD327720 VFZ327701:VFZ327720 VPV327701:VPV327720 VZR327701:VZR327720 WJN327701:WJN327720 WTJ327701:WTJ327720 GX393237:GX393256 QT393237:QT393256 AAP393237:AAP393256 AKL393237:AKL393256 AUH393237:AUH393256 BED393237:BED393256 BNZ393237:BNZ393256 BXV393237:BXV393256 CHR393237:CHR393256 CRN393237:CRN393256 DBJ393237:DBJ393256 DLF393237:DLF393256 DVB393237:DVB393256 EEX393237:EEX393256 EOT393237:EOT393256 EYP393237:EYP393256 FIL393237:FIL393256 FSH393237:FSH393256 GCD393237:GCD393256 GLZ393237:GLZ393256 GVV393237:GVV393256 HFR393237:HFR393256 HPN393237:HPN393256 HZJ393237:HZJ393256 IJF393237:IJF393256 ITB393237:ITB393256 JCX393237:JCX393256 JMT393237:JMT393256 JWP393237:JWP393256 KGL393237:KGL393256 KQH393237:KQH393256 LAD393237:LAD393256 LJZ393237:LJZ393256 LTV393237:LTV393256 MDR393237:MDR393256 MNN393237:MNN393256 MXJ393237:MXJ393256 NHF393237:NHF393256 NRB393237:NRB393256 OAX393237:OAX393256 OKT393237:OKT393256 OUP393237:OUP393256 PEL393237:PEL393256 POH393237:POH393256 PYD393237:PYD393256 QHZ393237:QHZ393256 QRV393237:QRV393256 RBR393237:RBR393256 RLN393237:RLN393256 RVJ393237:RVJ393256 SFF393237:SFF393256 SPB393237:SPB393256 SYX393237:SYX393256 TIT393237:TIT393256 TSP393237:TSP393256 UCL393237:UCL393256 UMH393237:UMH393256 UWD393237:UWD393256 VFZ393237:VFZ393256 VPV393237:VPV393256 VZR393237:VZR393256 WJN393237:WJN393256 WTJ393237:WTJ393256 GX458773:GX458792 QT458773:QT458792 AAP458773:AAP458792 AKL458773:AKL458792 AUH458773:AUH458792 BED458773:BED458792 BNZ458773:BNZ458792 BXV458773:BXV458792 CHR458773:CHR458792 CRN458773:CRN458792 DBJ458773:DBJ458792 DLF458773:DLF458792 DVB458773:DVB458792 EEX458773:EEX458792 EOT458773:EOT458792 EYP458773:EYP458792 FIL458773:FIL458792 FSH458773:FSH458792 GCD458773:GCD458792 GLZ458773:GLZ458792 GVV458773:GVV458792 HFR458773:HFR458792 HPN458773:HPN458792 HZJ458773:HZJ458792 IJF458773:IJF458792 ITB458773:ITB458792 JCX458773:JCX458792 JMT458773:JMT458792 JWP458773:JWP458792 KGL458773:KGL458792 KQH458773:KQH458792 LAD458773:LAD458792 LJZ458773:LJZ458792 LTV458773:LTV458792 MDR458773:MDR458792 MNN458773:MNN458792 MXJ458773:MXJ458792 NHF458773:NHF458792 NRB458773:NRB458792 OAX458773:OAX458792 OKT458773:OKT458792 OUP458773:OUP458792 PEL458773:PEL458792 POH458773:POH458792 PYD458773:PYD458792 QHZ458773:QHZ458792 QRV458773:QRV458792 RBR458773:RBR458792 RLN458773:RLN458792 RVJ458773:RVJ458792 SFF458773:SFF458792 SPB458773:SPB458792 SYX458773:SYX458792 TIT458773:TIT458792 TSP458773:TSP458792 UCL458773:UCL458792 UMH458773:UMH458792 UWD458773:UWD458792 VFZ458773:VFZ458792 VPV458773:VPV458792 VZR458773:VZR458792 WJN458773:WJN458792 WTJ458773:WTJ458792 GX524309:GX524328 QT524309:QT524328 AAP524309:AAP524328 AKL524309:AKL524328 AUH524309:AUH524328 BED524309:BED524328 BNZ524309:BNZ524328 BXV524309:BXV524328 CHR524309:CHR524328 CRN524309:CRN524328 DBJ524309:DBJ524328 DLF524309:DLF524328 DVB524309:DVB524328 EEX524309:EEX524328 EOT524309:EOT524328 EYP524309:EYP524328 FIL524309:FIL524328 FSH524309:FSH524328 GCD524309:GCD524328 GLZ524309:GLZ524328 GVV524309:GVV524328 HFR524309:HFR524328 HPN524309:HPN524328 HZJ524309:HZJ524328 IJF524309:IJF524328 ITB524309:ITB524328 JCX524309:JCX524328 JMT524309:JMT524328 JWP524309:JWP524328 KGL524309:KGL524328 KQH524309:KQH524328 LAD524309:LAD524328 LJZ524309:LJZ524328 LTV524309:LTV524328 MDR524309:MDR524328 MNN524309:MNN524328 MXJ524309:MXJ524328 NHF524309:NHF524328 NRB524309:NRB524328 OAX524309:OAX524328 OKT524309:OKT524328 OUP524309:OUP524328 PEL524309:PEL524328 POH524309:POH524328 PYD524309:PYD524328 QHZ524309:QHZ524328 QRV524309:QRV524328 RBR524309:RBR524328 RLN524309:RLN524328 RVJ524309:RVJ524328 SFF524309:SFF524328 SPB524309:SPB524328 SYX524309:SYX524328 TIT524309:TIT524328 TSP524309:TSP524328 UCL524309:UCL524328 UMH524309:UMH524328 UWD524309:UWD524328 VFZ524309:VFZ524328 VPV524309:VPV524328 VZR524309:VZR524328 WJN524309:WJN524328 WTJ524309:WTJ524328 GX589845:GX589864 QT589845:QT589864 AAP589845:AAP589864 AKL589845:AKL589864 AUH589845:AUH589864 BED589845:BED589864 BNZ589845:BNZ589864 BXV589845:BXV589864 CHR589845:CHR589864 CRN589845:CRN589864 DBJ589845:DBJ589864 DLF589845:DLF589864 DVB589845:DVB589864 EEX589845:EEX589864 EOT589845:EOT589864 EYP589845:EYP589864 FIL589845:FIL589864 FSH589845:FSH589864 GCD589845:GCD589864 GLZ589845:GLZ589864 GVV589845:GVV589864 HFR589845:HFR589864 HPN589845:HPN589864 HZJ589845:HZJ589864 IJF589845:IJF589864 ITB589845:ITB589864 JCX589845:JCX589864 JMT589845:JMT589864 JWP589845:JWP589864 KGL589845:KGL589864 KQH589845:KQH589864 LAD589845:LAD589864 LJZ589845:LJZ589864 LTV589845:LTV589864 MDR589845:MDR589864 MNN589845:MNN589864 MXJ589845:MXJ589864 NHF589845:NHF589864 NRB589845:NRB589864 OAX589845:OAX589864 OKT589845:OKT589864 OUP589845:OUP589864 PEL589845:PEL589864 POH589845:POH589864 PYD589845:PYD589864 QHZ589845:QHZ589864 QRV589845:QRV589864 RBR589845:RBR589864 RLN589845:RLN589864 RVJ589845:RVJ589864 SFF589845:SFF589864 SPB589845:SPB589864 SYX589845:SYX589864 TIT589845:TIT589864 TSP589845:TSP589864 UCL589845:UCL589864 UMH589845:UMH589864 UWD589845:UWD589864 VFZ589845:VFZ589864 VPV589845:VPV589864 VZR589845:VZR589864 WJN589845:WJN589864 WTJ589845:WTJ589864 GX655381:GX655400 QT655381:QT655400 AAP655381:AAP655400 AKL655381:AKL655400 AUH655381:AUH655400 BED655381:BED655400 BNZ655381:BNZ655400 BXV655381:BXV655400 CHR655381:CHR655400 CRN655381:CRN655400 DBJ655381:DBJ655400 DLF655381:DLF655400 DVB655381:DVB655400 EEX655381:EEX655400 EOT655381:EOT655400 EYP655381:EYP655400 FIL655381:FIL655400 FSH655381:FSH655400 GCD655381:GCD655400 GLZ655381:GLZ655400 GVV655381:GVV655400 HFR655381:HFR655400 HPN655381:HPN655400 HZJ655381:HZJ655400 IJF655381:IJF655400 ITB655381:ITB655400 JCX655381:JCX655400 JMT655381:JMT655400 JWP655381:JWP655400 KGL655381:KGL655400 KQH655381:KQH655400 LAD655381:LAD655400 LJZ655381:LJZ655400 LTV655381:LTV655400 MDR655381:MDR655400 MNN655381:MNN655400 MXJ655381:MXJ655400 NHF655381:NHF655400 NRB655381:NRB655400 OAX655381:OAX655400 OKT655381:OKT655400 OUP655381:OUP655400 PEL655381:PEL655400 POH655381:POH655400 PYD655381:PYD655400 QHZ655381:QHZ655400 QRV655381:QRV655400 RBR655381:RBR655400 RLN655381:RLN655400 RVJ655381:RVJ655400 SFF655381:SFF655400 SPB655381:SPB655400 SYX655381:SYX655400 TIT655381:TIT655400 TSP655381:TSP655400 UCL655381:UCL655400 UMH655381:UMH655400 UWD655381:UWD655400 VFZ655381:VFZ655400 VPV655381:VPV655400 VZR655381:VZR655400 WJN655381:WJN655400 WTJ655381:WTJ655400 GX720917:GX720936 QT720917:QT720936 AAP720917:AAP720936 AKL720917:AKL720936 AUH720917:AUH720936 BED720917:BED720936 BNZ720917:BNZ720936 BXV720917:BXV720936 CHR720917:CHR720936 CRN720917:CRN720936 DBJ720917:DBJ720936 DLF720917:DLF720936 DVB720917:DVB720936 EEX720917:EEX720936 EOT720917:EOT720936 EYP720917:EYP720936 FIL720917:FIL720936 FSH720917:FSH720936 GCD720917:GCD720936 GLZ720917:GLZ720936 GVV720917:GVV720936 HFR720917:HFR720936 HPN720917:HPN720936 HZJ720917:HZJ720936 IJF720917:IJF720936 ITB720917:ITB720936 JCX720917:JCX720936 JMT720917:JMT720936 JWP720917:JWP720936 KGL720917:KGL720936 KQH720917:KQH720936 LAD720917:LAD720936 LJZ720917:LJZ720936 LTV720917:LTV720936 MDR720917:MDR720936 MNN720917:MNN720936 MXJ720917:MXJ720936 NHF720917:NHF720936 NRB720917:NRB720936 OAX720917:OAX720936 OKT720917:OKT720936 OUP720917:OUP720936 PEL720917:PEL720936 POH720917:POH720936 PYD720917:PYD720936 QHZ720917:QHZ720936 QRV720917:QRV720936 RBR720917:RBR720936 RLN720917:RLN720936 RVJ720917:RVJ720936 SFF720917:SFF720936 SPB720917:SPB720936 SYX720917:SYX720936 TIT720917:TIT720936 TSP720917:TSP720936 UCL720917:UCL720936 UMH720917:UMH720936 UWD720917:UWD720936 VFZ720917:VFZ720936 VPV720917:VPV720936 VZR720917:VZR720936 WJN720917:WJN720936 WTJ720917:WTJ720936 GX786453:GX786472 QT786453:QT786472 AAP786453:AAP786472 AKL786453:AKL786472 AUH786453:AUH786472 BED786453:BED786472 BNZ786453:BNZ786472 BXV786453:BXV786472 CHR786453:CHR786472 CRN786453:CRN786472 DBJ786453:DBJ786472 DLF786453:DLF786472 DVB786453:DVB786472 EEX786453:EEX786472 EOT786453:EOT786472 EYP786453:EYP786472 FIL786453:FIL786472 FSH786453:FSH786472 GCD786453:GCD786472 GLZ786453:GLZ786472 GVV786453:GVV786472 HFR786453:HFR786472 HPN786453:HPN786472 HZJ786453:HZJ786472 IJF786453:IJF786472 ITB786453:ITB786472 JCX786453:JCX786472 JMT786453:JMT786472 JWP786453:JWP786472 KGL786453:KGL786472 KQH786453:KQH786472 LAD786453:LAD786472 LJZ786453:LJZ786472 LTV786453:LTV786472 MDR786453:MDR786472 MNN786453:MNN786472 MXJ786453:MXJ786472 NHF786453:NHF786472 NRB786453:NRB786472 OAX786453:OAX786472 OKT786453:OKT786472 OUP786453:OUP786472 PEL786453:PEL786472 POH786453:POH786472 PYD786453:PYD786472 QHZ786453:QHZ786472 QRV786453:QRV786472 RBR786453:RBR786472 RLN786453:RLN786472 RVJ786453:RVJ786472 SFF786453:SFF786472 SPB786453:SPB786472 SYX786453:SYX786472 TIT786453:TIT786472 TSP786453:TSP786472 UCL786453:UCL786472 UMH786453:UMH786472 UWD786453:UWD786472 VFZ786453:VFZ786472 VPV786453:VPV786472 VZR786453:VZR786472 WJN786453:WJN786472 WTJ786453:WTJ786472 GX851989:GX852008 QT851989:QT852008 AAP851989:AAP852008 AKL851989:AKL852008 AUH851989:AUH852008 BED851989:BED852008 BNZ851989:BNZ852008 BXV851989:BXV852008 CHR851989:CHR852008 CRN851989:CRN852008 DBJ851989:DBJ852008 DLF851989:DLF852008 DVB851989:DVB852008 EEX851989:EEX852008 EOT851989:EOT852008 EYP851989:EYP852008 FIL851989:FIL852008 FSH851989:FSH852008 GCD851989:GCD852008 GLZ851989:GLZ852008 GVV851989:GVV852008 HFR851989:HFR852008 HPN851989:HPN852008 HZJ851989:HZJ852008 IJF851989:IJF852008 ITB851989:ITB852008 JCX851989:JCX852008 JMT851989:JMT852008 JWP851989:JWP852008 KGL851989:KGL852008 KQH851989:KQH852008 LAD851989:LAD852008 LJZ851989:LJZ852008 LTV851989:LTV852008 MDR851989:MDR852008 MNN851989:MNN852008 MXJ851989:MXJ852008 NHF851989:NHF852008 NRB851989:NRB852008 OAX851989:OAX852008 OKT851989:OKT852008 OUP851989:OUP852008 PEL851989:PEL852008 POH851989:POH852008 PYD851989:PYD852008 QHZ851989:QHZ852008 QRV851989:QRV852008 RBR851989:RBR852008 RLN851989:RLN852008 RVJ851989:RVJ852008 SFF851989:SFF852008 SPB851989:SPB852008 SYX851989:SYX852008 TIT851989:TIT852008 TSP851989:TSP852008 UCL851989:UCL852008 UMH851989:UMH852008 UWD851989:UWD852008 VFZ851989:VFZ852008 VPV851989:VPV852008 VZR851989:VZR852008 WJN851989:WJN852008 WTJ851989:WTJ852008 GX917525:GX917544 QT917525:QT917544 AAP917525:AAP917544 AKL917525:AKL917544 AUH917525:AUH917544 BED917525:BED917544 BNZ917525:BNZ917544 BXV917525:BXV917544 CHR917525:CHR917544 CRN917525:CRN917544 DBJ917525:DBJ917544 DLF917525:DLF917544 DVB917525:DVB917544 EEX917525:EEX917544 EOT917525:EOT917544 EYP917525:EYP917544 FIL917525:FIL917544 FSH917525:FSH917544 GCD917525:GCD917544 GLZ917525:GLZ917544 GVV917525:GVV917544 HFR917525:HFR917544 HPN917525:HPN917544 HZJ917525:HZJ917544 IJF917525:IJF917544 ITB917525:ITB917544 JCX917525:JCX917544 JMT917525:JMT917544 JWP917525:JWP917544 KGL917525:KGL917544 KQH917525:KQH917544 LAD917525:LAD917544 LJZ917525:LJZ917544 LTV917525:LTV917544 MDR917525:MDR917544 MNN917525:MNN917544 MXJ917525:MXJ917544 NHF917525:NHF917544 NRB917525:NRB917544 OAX917525:OAX917544 OKT917525:OKT917544 OUP917525:OUP917544 PEL917525:PEL917544 POH917525:POH917544 PYD917525:PYD917544 QHZ917525:QHZ917544 QRV917525:QRV917544 RBR917525:RBR917544 RLN917525:RLN917544 RVJ917525:RVJ917544 SFF917525:SFF917544 SPB917525:SPB917544 SYX917525:SYX917544 TIT917525:TIT917544 TSP917525:TSP917544 UCL917525:UCL917544 UMH917525:UMH917544 UWD917525:UWD917544 VFZ917525:VFZ917544 VPV917525:VPV917544 VZR917525:VZR917544 WJN917525:WJN917544 WTJ917525:WTJ917544 GX983061:GX983080 QT983061:QT983080 AAP983061:AAP983080 AKL983061:AKL983080 AUH983061:AUH983080 BED983061:BED983080 BNZ983061:BNZ983080 BXV983061:BXV983080 CHR983061:CHR983080 CRN983061:CRN983080 DBJ983061:DBJ983080 DLF983061:DLF983080 DVB983061:DVB983080 EEX983061:EEX983080 EOT983061:EOT983080 EYP983061:EYP983080 FIL983061:FIL983080 FSH983061:FSH983080 GCD983061:GCD983080 GLZ983061:GLZ983080 GVV983061:GVV983080 HFR983061:HFR983080 HPN983061:HPN983080 HZJ983061:HZJ983080 IJF983061:IJF983080 ITB983061:ITB983080 JCX983061:JCX983080 JMT983061:JMT983080 JWP983061:JWP983080 KGL983061:KGL983080 KQH983061:KQH983080 LAD983061:LAD983080 LJZ983061:LJZ983080 LTV983061:LTV983080 MDR983061:MDR983080 MNN983061:MNN983080 MXJ983061:MXJ983080 NHF983061:NHF983080 NRB983061:NRB983080 OAX983061:OAX983080 OKT983061:OKT983080 OUP983061:OUP983080 PEL983061:PEL983080 POH983061:POH983080 PYD983061:PYD983080 QHZ983061:QHZ983080 QRV983061:QRV983080 RBR983061:RBR983080 RLN983061:RLN983080 RVJ983061:RVJ983080 SFF983061:SFF983080 SPB983061:SPB983080 SYX983061:SYX983080 TIT983061:TIT983080 TSP983061:TSP983080 UCL983061:UCL983080 UMH983061:UMH983080 UWD983061:UWD983080 VFZ983061:VFZ983080 VPV983061:VPV983080 VZR983061:VZR983080 WJN983061:WJN983080 VZA70:VZA71 VPE70:VPE71 VFI70:VFI71 UVM70:UVM71 ULQ70:ULQ71 UBU70:UBU71 TRY70:TRY71 TIC70:TIC71 SYG70:SYG71 SOK70:SOK71 SEO70:SEO71 RUS70:RUS71 RKW70:RKW71 RBA70:RBA71 QRE70:QRE71 QHI70:QHI71 PXM70:PXM71 PNQ70:PNQ71 PDU70:PDU71 OTY70:OTY71 OKC70:OKC71 OAG70:OAG71 NQK70:NQK71 NGO70:NGO71 MWS70:MWS71 MMW70:MMW71 MDA70:MDA71 LTE70:LTE71 LJI70:LJI71 KZM70:KZM71 KPQ70:KPQ71 KFU70:KFU71 JVY70:JVY71 JMC70:JMC71 JCG70:JCG71 ISK70:ISK71 IIO70:IIO71 HYS70:HYS71 HOW70:HOW71 HFA70:HFA71 GVE70:GVE71 GLI70:GLI71 GBM70:GBM71 FRQ70:FRQ71 FHU70:FHU71 EXY70:EXY71 EOC70:EOC71 EEG70:EEG71 DUK70:DUK71 DKO70:DKO71 DAS70:DAS71 CQW70:CQW71 CHA70:CHA71 BXE70:BXE71 BNI70:BNI71 BDM70:BDM71 ATQ70:ATQ71 AJU70:AJU71 ZY70:ZY71 QC70:QC71 GG70:GG71 WIW70:WIW71 WSS70:WSS71 VZG60:VZG61 WIW62:WIW64 GG62:GG64 QC62:QC64 ZY62:ZY64 AJU62:AJU64 ATQ62:ATQ64 BDM62:BDM64 BNI62:BNI64 BXE62:BXE64 CHA62:CHA64 CQW62:CQW64 DAS62:DAS64 DKO62:DKO64 DUK62:DUK64 EEG62:EEG64 EOC62:EOC64 EXY62:EXY64 FHU62:FHU64 FRQ62:FRQ64 GBM62:GBM64 GLI62:GLI64 GVE62:GVE64 HFA62:HFA64 HOW62:HOW64 HYS62:HYS64 IIO62:IIO64 ISK62:ISK64 JCG62:JCG64 JMC62:JMC64 JVY62:JVY64 KFU62:KFU64 KPQ62:KPQ64 KZM62:KZM64 LJI62:LJI64 LTE62:LTE64 MDA62:MDA64 MMW62:MMW64 MWS62:MWS64 NGO62:NGO64 NQK62:NQK64 OAG62:OAG64 OKC62:OKC64 OTY62:OTY64 PDU62:PDU64 PNQ62:PNQ64 PXM62:PXM64 QHI62:QHI64 QRE62:QRE64 RBA62:RBA64 RKW62:RKW64 RUS62:RUS64 SEO62:SEO64 SOK62:SOK64 SYG62:SYG64 TIC62:TIC64 TRY62:TRY64 UBU62:UBU64 ULQ62:ULQ64 UVM62:UVM64 VFI62:VFI64 VPE62:VPE64 VZA62:VZA64 VZA9:VZA59 VPE9:VPE59 VFI9:VFI59 UVM9:UVM59 ULQ9:ULQ59 UBU9:UBU59 TRY9:TRY59 TIC9:TIC59 SYG9:SYG59 SOK9:SOK59 SEO9:SEO59 RUS9:RUS59 RKW9:RKW59 RBA9:RBA59 QRE9:QRE59 QHI9:QHI59 PXM9:PXM59 PNQ9:PNQ59 PDU9:PDU59 OTY9:OTY59 OKC9:OKC59 OAG9:OAG59 NQK9:NQK59 NGO9:NGO59 MWS9:MWS59 MMW9:MMW59 MDA9:MDA59 LTE9:LTE59 LJI9:LJI59 KZM9:KZM59 KPQ9:KPQ59 KFU9:KFU59 JVY9:JVY59 JMC9:JMC59 JCG9:JCG59 ISK9:ISK59 IIO9:IIO59 HYS9:HYS59 HOW9:HOW59 HFA9:HFA59 GVE9:GVE59 GLI9:GLI59 GBM9:GBM59 FRQ9:FRQ59 FHU9:FHU59 EXY9:EXY59 EOC9:EOC59 EEG9:EEG59 DUK9:DUK59 DKO9:DKO59 DAS9:DAS59 CQW9:CQW59 CHA9:CHA59 BXE9:BXE59 BNI9:BNI59 BDM9:BDM59 ATQ9:ATQ59 AJU9:AJU59 ZY9:ZY59 QC9:QC59 GG9:GG59 WIW9:WIW59 WSS9:WSS59 WSS62:WSS64 WSY60:WSY61 WJC60:WJC61 GM60:GM61 QI60:QI61 AAE60:AAE61 AKA60:AKA61 ATW60:ATW61 BDS60:BDS61 BNO60:BNO61 BXK60:BXK61 CHG60:CHG61 CRC60:CRC61 DAY60:DAY61 DKU60:DKU61 DUQ60:DUQ61 EEM60:EEM61 EOI60:EOI61 EYE60:EYE61 FIA60:FIA61 FRW60:FRW61 GBS60:GBS61 GLO60:GLO61 GVK60:GVK61 HFG60:HFG61 HPC60:HPC61 HYY60:HYY61 IIU60:IIU61 ISQ60:ISQ61 JCM60:JCM61 JMI60:JMI61 JWE60:JWE61 KGA60:KGA61 KPW60:KPW61 KZS60:KZS61 LJO60:LJO61 LTK60:LTK61 MDG60:MDG61 MNC60:MNC61 MWY60:MWY61 NGU60:NGU61 NQQ60:NQQ61 OAM60:OAM61 OKI60:OKI61 OUE60:OUE61 PEA60:PEA61 PNW60:PNW61 PXS60:PXS61 QHO60:QHO61 QRK60:QRK61 RBG60:RBG61 RLC60:RLC61 RUY60:RUY61 SEU60:SEU61 SOQ60:SOQ61 SYM60:SYM61 TII60:TII61 TSE60:TSE61 UCA60:UCA61 ULW60:ULW61 UVS60:UVS61 VFO60:VFO61 VPK60:VPK61">
      <formula1>"常勤,非常勤"</formula1>
    </dataValidation>
    <dataValidation type="list" showInputMessage="1" showErrorMessage="1" prompt="空白にする時は、「Delete」キーを押してください。" sqref="WTL983061:WTL983080 GZ65557:GZ65576 QV65557:QV65576 AAR65557:AAR65576 AKN65557:AKN65576 AUJ65557:AUJ65576 BEF65557:BEF65576 BOB65557:BOB65576 BXX65557:BXX65576 CHT65557:CHT65576 CRP65557:CRP65576 DBL65557:DBL65576 DLH65557:DLH65576 DVD65557:DVD65576 EEZ65557:EEZ65576 EOV65557:EOV65576 EYR65557:EYR65576 FIN65557:FIN65576 FSJ65557:FSJ65576 GCF65557:GCF65576 GMB65557:GMB65576 GVX65557:GVX65576 HFT65557:HFT65576 HPP65557:HPP65576 HZL65557:HZL65576 IJH65557:IJH65576 ITD65557:ITD65576 JCZ65557:JCZ65576 JMV65557:JMV65576 JWR65557:JWR65576 KGN65557:KGN65576 KQJ65557:KQJ65576 LAF65557:LAF65576 LKB65557:LKB65576 LTX65557:LTX65576 MDT65557:MDT65576 MNP65557:MNP65576 MXL65557:MXL65576 NHH65557:NHH65576 NRD65557:NRD65576 OAZ65557:OAZ65576 OKV65557:OKV65576 OUR65557:OUR65576 PEN65557:PEN65576 POJ65557:POJ65576 PYF65557:PYF65576 QIB65557:QIB65576 QRX65557:QRX65576 RBT65557:RBT65576 RLP65557:RLP65576 RVL65557:RVL65576 SFH65557:SFH65576 SPD65557:SPD65576 SYZ65557:SYZ65576 TIV65557:TIV65576 TSR65557:TSR65576 UCN65557:UCN65576 UMJ65557:UMJ65576 UWF65557:UWF65576 VGB65557:VGB65576 VPX65557:VPX65576 VZT65557:VZT65576 WJP65557:WJP65576 WTL65557:WTL65576 GZ131093:GZ131112 QV131093:QV131112 AAR131093:AAR131112 AKN131093:AKN131112 AUJ131093:AUJ131112 BEF131093:BEF131112 BOB131093:BOB131112 BXX131093:BXX131112 CHT131093:CHT131112 CRP131093:CRP131112 DBL131093:DBL131112 DLH131093:DLH131112 DVD131093:DVD131112 EEZ131093:EEZ131112 EOV131093:EOV131112 EYR131093:EYR131112 FIN131093:FIN131112 FSJ131093:FSJ131112 GCF131093:GCF131112 GMB131093:GMB131112 GVX131093:GVX131112 HFT131093:HFT131112 HPP131093:HPP131112 HZL131093:HZL131112 IJH131093:IJH131112 ITD131093:ITD131112 JCZ131093:JCZ131112 JMV131093:JMV131112 JWR131093:JWR131112 KGN131093:KGN131112 KQJ131093:KQJ131112 LAF131093:LAF131112 LKB131093:LKB131112 LTX131093:LTX131112 MDT131093:MDT131112 MNP131093:MNP131112 MXL131093:MXL131112 NHH131093:NHH131112 NRD131093:NRD131112 OAZ131093:OAZ131112 OKV131093:OKV131112 OUR131093:OUR131112 PEN131093:PEN131112 POJ131093:POJ131112 PYF131093:PYF131112 QIB131093:QIB131112 QRX131093:QRX131112 RBT131093:RBT131112 RLP131093:RLP131112 RVL131093:RVL131112 SFH131093:SFH131112 SPD131093:SPD131112 SYZ131093:SYZ131112 TIV131093:TIV131112 TSR131093:TSR131112 UCN131093:UCN131112 UMJ131093:UMJ131112 UWF131093:UWF131112 VGB131093:VGB131112 VPX131093:VPX131112 VZT131093:VZT131112 WJP131093:WJP131112 WTL131093:WTL131112 GZ196629:GZ196648 QV196629:QV196648 AAR196629:AAR196648 AKN196629:AKN196648 AUJ196629:AUJ196648 BEF196629:BEF196648 BOB196629:BOB196648 BXX196629:BXX196648 CHT196629:CHT196648 CRP196629:CRP196648 DBL196629:DBL196648 DLH196629:DLH196648 DVD196629:DVD196648 EEZ196629:EEZ196648 EOV196629:EOV196648 EYR196629:EYR196648 FIN196629:FIN196648 FSJ196629:FSJ196648 GCF196629:GCF196648 GMB196629:GMB196648 GVX196629:GVX196648 HFT196629:HFT196648 HPP196629:HPP196648 HZL196629:HZL196648 IJH196629:IJH196648 ITD196629:ITD196648 JCZ196629:JCZ196648 JMV196629:JMV196648 JWR196629:JWR196648 KGN196629:KGN196648 KQJ196629:KQJ196648 LAF196629:LAF196648 LKB196629:LKB196648 LTX196629:LTX196648 MDT196629:MDT196648 MNP196629:MNP196648 MXL196629:MXL196648 NHH196629:NHH196648 NRD196629:NRD196648 OAZ196629:OAZ196648 OKV196629:OKV196648 OUR196629:OUR196648 PEN196629:PEN196648 POJ196629:POJ196648 PYF196629:PYF196648 QIB196629:QIB196648 QRX196629:QRX196648 RBT196629:RBT196648 RLP196629:RLP196648 RVL196629:RVL196648 SFH196629:SFH196648 SPD196629:SPD196648 SYZ196629:SYZ196648 TIV196629:TIV196648 TSR196629:TSR196648 UCN196629:UCN196648 UMJ196629:UMJ196648 UWF196629:UWF196648 VGB196629:VGB196648 VPX196629:VPX196648 VZT196629:VZT196648 WJP196629:WJP196648 WTL196629:WTL196648 GZ262165:GZ262184 QV262165:QV262184 AAR262165:AAR262184 AKN262165:AKN262184 AUJ262165:AUJ262184 BEF262165:BEF262184 BOB262165:BOB262184 BXX262165:BXX262184 CHT262165:CHT262184 CRP262165:CRP262184 DBL262165:DBL262184 DLH262165:DLH262184 DVD262165:DVD262184 EEZ262165:EEZ262184 EOV262165:EOV262184 EYR262165:EYR262184 FIN262165:FIN262184 FSJ262165:FSJ262184 GCF262165:GCF262184 GMB262165:GMB262184 GVX262165:GVX262184 HFT262165:HFT262184 HPP262165:HPP262184 HZL262165:HZL262184 IJH262165:IJH262184 ITD262165:ITD262184 JCZ262165:JCZ262184 JMV262165:JMV262184 JWR262165:JWR262184 KGN262165:KGN262184 KQJ262165:KQJ262184 LAF262165:LAF262184 LKB262165:LKB262184 LTX262165:LTX262184 MDT262165:MDT262184 MNP262165:MNP262184 MXL262165:MXL262184 NHH262165:NHH262184 NRD262165:NRD262184 OAZ262165:OAZ262184 OKV262165:OKV262184 OUR262165:OUR262184 PEN262165:PEN262184 POJ262165:POJ262184 PYF262165:PYF262184 QIB262165:QIB262184 QRX262165:QRX262184 RBT262165:RBT262184 RLP262165:RLP262184 RVL262165:RVL262184 SFH262165:SFH262184 SPD262165:SPD262184 SYZ262165:SYZ262184 TIV262165:TIV262184 TSR262165:TSR262184 UCN262165:UCN262184 UMJ262165:UMJ262184 UWF262165:UWF262184 VGB262165:VGB262184 VPX262165:VPX262184 VZT262165:VZT262184 WJP262165:WJP262184 WTL262165:WTL262184 GZ327701:GZ327720 QV327701:QV327720 AAR327701:AAR327720 AKN327701:AKN327720 AUJ327701:AUJ327720 BEF327701:BEF327720 BOB327701:BOB327720 BXX327701:BXX327720 CHT327701:CHT327720 CRP327701:CRP327720 DBL327701:DBL327720 DLH327701:DLH327720 DVD327701:DVD327720 EEZ327701:EEZ327720 EOV327701:EOV327720 EYR327701:EYR327720 FIN327701:FIN327720 FSJ327701:FSJ327720 GCF327701:GCF327720 GMB327701:GMB327720 GVX327701:GVX327720 HFT327701:HFT327720 HPP327701:HPP327720 HZL327701:HZL327720 IJH327701:IJH327720 ITD327701:ITD327720 JCZ327701:JCZ327720 JMV327701:JMV327720 JWR327701:JWR327720 KGN327701:KGN327720 KQJ327701:KQJ327720 LAF327701:LAF327720 LKB327701:LKB327720 LTX327701:LTX327720 MDT327701:MDT327720 MNP327701:MNP327720 MXL327701:MXL327720 NHH327701:NHH327720 NRD327701:NRD327720 OAZ327701:OAZ327720 OKV327701:OKV327720 OUR327701:OUR327720 PEN327701:PEN327720 POJ327701:POJ327720 PYF327701:PYF327720 QIB327701:QIB327720 QRX327701:QRX327720 RBT327701:RBT327720 RLP327701:RLP327720 RVL327701:RVL327720 SFH327701:SFH327720 SPD327701:SPD327720 SYZ327701:SYZ327720 TIV327701:TIV327720 TSR327701:TSR327720 UCN327701:UCN327720 UMJ327701:UMJ327720 UWF327701:UWF327720 VGB327701:VGB327720 VPX327701:VPX327720 VZT327701:VZT327720 WJP327701:WJP327720 WTL327701:WTL327720 GZ393237:GZ393256 QV393237:QV393256 AAR393237:AAR393256 AKN393237:AKN393256 AUJ393237:AUJ393256 BEF393237:BEF393256 BOB393237:BOB393256 BXX393237:BXX393256 CHT393237:CHT393256 CRP393237:CRP393256 DBL393237:DBL393256 DLH393237:DLH393256 DVD393237:DVD393256 EEZ393237:EEZ393256 EOV393237:EOV393256 EYR393237:EYR393256 FIN393237:FIN393256 FSJ393237:FSJ393256 GCF393237:GCF393256 GMB393237:GMB393256 GVX393237:GVX393256 HFT393237:HFT393256 HPP393237:HPP393256 HZL393237:HZL393256 IJH393237:IJH393256 ITD393237:ITD393256 JCZ393237:JCZ393256 JMV393237:JMV393256 JWR393237:JWR393256 KGN393237:KGN393256 KQJ393237:KQJ393256 LAF393237:LAF393256 LKB393237:LKB393256 LTX393237:LTX393256 MDT393237:MDT393256 MNP393237:MNP393256 MXL393237:MXL393256 NHH393237:NHH393256 NRD393237:NRD393256 OAZ393237:OAZ393256 OKV393237:OKV393256 OUR393237:OUR393256 PEN393237:PEN393256 POJ393237:POJ393256 PYF393237:PYF393256 QIB393237:QIB393256 QRX393237:QRX393256 RBT393237:RBT393256 RLP393237:RLP393256 RVL393237:RVL393256 SFH393237:SFH393256 SPD393237:SPD393256 SYZ393237:SYZ393256 TIV393237:TIV393256 TSR393237:TSR393256 UCN393237:UCN393256 UMJ393237:UMJ393256 UWF393237:UWF393256 VGB393237:VGB393256 VPX393237:VPX393256 VZT393237:VZT393256 WJP393237:WJP393256 WTL393237:WTL393256 GZ458773:GZ458792 QV458773:QV458792 AAR458773:AAR458792 AKN458773:AKN458792 AUJ458773:AUJ458792 BEF458773:BEF458792 BOB458773:BOB458792 BXX458773:BXX458792 CHT458773:CHT458792 CRP458773:CRP458792 DBL458773:DBL458792 DLH458773:DLH458792 DVD458773:DVD458792 EEZ458773:EEZ458792 EOV458773:EOV458792 EYR458773:EYR458792 FIN458773:FIN458792 FSJ458773:FSJ458792 GCF458773:GCF458792 GMB458773:GMB458792 GVX458773:GVX458792 HFT458773:HFT458792 HPP458773:HPP458792 HZL458773:HZL458792 IJH458773:IJH458792 ITD458773:ITD458792 JCZ458773:JCZ458792 JMV458773:JMV458792 JWR458773:JWR458792 KGN458773:KGN458792 KQJ458773:KQJ458792 LAF458773:LAF458792 LKB458773:LKB458792 LTX458773:LTX458792 MDT458773:MDT458792 MNP458773:MNP458792 MXL458773:MXL458792 NHH458773:NHH458792 NRD458773:NRD458792 OAZ458773:OAZ458792 OKV458773:OKV458792 OUR458773:OUR458792 PEN458773:PEN458792 POJ458773:POJ458792 PYF458773:PYF458792 QIB458773:QIB458792 QRX458773:QRX458792 RBT458773:RBT458792 RLP458773:RLP458792 RVL458773:RVL458792 SFH458773:SFH458792 SPD458773:SPD458792 SYZ458773:SYZ458792 TIV458773:TIV458792 TSR458773:TSR458792 UCN458773:UCN458792 UMJ458773:UMJ458792 UWF458773:UWF458792 VGB458773:VGB458792 VPX458773:VPX458792 VZT458773:VZT458792 WJP458773:WJP458792 WTL458773:WTL458792 GZ524309:GZ524328 QV524309:QV524328 AAR524309:AAR524328 AKN524309:AKN524328 AUJ524309:AUJ524328 BEF524309:BEF524328 BOB524309:BOB524328 BXX524309:BXX524328 CHT524309:CHT524328 CRP524309:CRP524328 DBL524309:DBL524328 DLH524309:DLH524328 DVD524309:DVD524328 EEZ524309:EEZ524328 EOV524309:EOV524328 EYR524309:EYR524328 FIN524309:FIN524328 FSJ524309:FSJ524328 GCF524309:GCF524328 GMB524309:GMB524328 GVX524309:GVX524328 HFT524309:HFT524328 HPP524309:HPP524328 HZL524309:HZL524328 IJH524309:IJH524328 ITD524309:ITD524328 JCZ524309:JCZ524328 JMV524309:JMV524328 JWR524309:JWR524328 KGN524309:KGN524328 KQJ524309:KQJ524328 LAF524309:LAF524328 LKB524309:LKB524328 LTX524309:LTX524328 MDT524309:MDT524328 MNP524309:MNP524328 MXL524309:MXL524328 NHH524309:NHH524328 NRD524309:NRD524328 OAZ524309:OAZ524328 OKV524309:OKV524328 OUR524309:OUR524328 PEN524309:PEN524328 POJ524309:POJ524328 PYF524309:PYF524328 QIB524309:QIB524328 QRX524309:QRX524328 RBT524309:RBT524328 RLP524309:RLP524328 RVL524309:RVL524328 SFH524309:SFH524328 SPD524309:SPD524328 SYZ524309:SYZ524328 TIV524309:TIV524328 TSR524309:TSR524328 UCN524309:UCN524328 UMJ524309:UMJ524328 UWF524309:UWF524328 VGB524309:VGB524328 VPX524309:VPX524328 VZT524309:VZT524328 WJP524309:WJP524328 WTL524309:WTL524328 GZ589845:GZ589864 QV589845:QV589864 AAR589845:AAR589864 AKN589845:AKN589864 AUJ589845:AUJ589864 BEF589845:BEF589864 BOB589845:BOB589864 BXX589845:BXX589864 CHT589845:CHT589864 CRP589845:CRP589864 DBL589845:DBL589864 DLH589845:DLH589864 DVD589845:DVD589864 EEZ589845:EEZ589864 EOV589845:EOV589864 EYR589845:EYR589864 FIN589845:FIN589864 FSJ589845:FSJ589864 GCF589845:GCF589864 GMB589845:GMB589864 GVX589845:GVX589864 HFT589845:HFT589864 HPP589845:HPP589864 HZL589845:HZL589864 IJH589845:IJH589864 ITD589845:ITD589864 JCZ589845:JCZ589864 JMV589845:JMV589864 JWR589845:JWR589864 KGN589845:KGN589864 KQJ589845:KQJ589864 LAF589845:LAF589864 LKB589845:LKB589864 LTX589845:LTX589864 MDT589845:MDT589864 MNP589845:MNP589864 MXL589845:MXL589864 NHH589845:NHH589864 NRD589845:NRD589864 OAZ589845:OAZ589864 OKV589845:OKV589864 OUR589845:OUR589864 PEN589845:PEN589864 POJ589845:POJ589864 PYF589845:PYF589864 QIB589845:QIB589864 QRX589845:QRX589864 RBT589845:RBT589864 RLP589845:RLP589864 RVL589845:RVL589864 SFH589845:SFH589864 SPD589845:SPD589864 SYZ589845:SYZ589864 TIV589845:TIV589864 TSR589845:TSR589864 UCN589845:UCN589864 UMJ589845:UMJ589864 UWF589845:UWF589864 VGB589845:VGB589864 VPX589845:VPX589864 VZT589845:VZT589864 WJP589845:WJP589864 WTL589845:WTL589864 GZ655381:GZ655400 QV655381:QV655400 AAR655381:AAR655400 AKN655381:AKN655400 AUJ655381:AUJ655400 BEF655381:BEF655400 BOB655381:BOB655400 BXX655381:BXX655400 CHT655381:CHT655400 CRP655381:CRP655400 DBL655381:DBL655400 DLH655381:DLH655400 DVD655381:DVD655400 EEZ655381:EEZ655400 EOV655381:EOV655400 EYR655381:EYR655400 FIN655381:FIN655400 FSJ655381:FSJ655400 GCF655381:GCF655400 GMB655381:GMB655400 GVX655381:GVX655400 HFT655381:HFT655400 HPP655381:HPP655400 HZL655381:HZL655400 IJH655381:IJH655400 ITD655381:ITD655400 JCZ655381:JCZ655400 JMV655381:JMV655400 JWR655381:JWR655400 KGN655381:KGN655400 KQJ655381:KQJ655400 LAF655381:LAF655400 LKB655381:LKB655400 LTX655381:LTX655400 MDT655381:MDT655400 MNP655381:MNP655400 MXL655381:MXL655400 NHH655381:NHH655400 NRD655381:NRD655400 OAZ655381:OAZ655400 OKV655381:OKV655400 OUR655381:OUR655400 PEN655381:PEN655400 POJ655381:POJ655400 PYF655381:PYF655400 QIB655381:QIB655400 QRX655381:QRX655400 RBT655381:RBT655400 RLP655381:RLP655400 RVL655381:RVL655400 SFH655381:SFH655400 SPD655381:SPD655400 SYZ655381:SYZ655400 TIV655381:TIV655400 TSR655381:TSR655400 UCN655381:UCN655400 UMJ655381:UMJ655400 UWF655381:UWF655400 VGB655381:VGB655400 VPX655381:VPX655400 VZT655381:VZT655400 WJP655381:WJP655400 WTL655381:WTL655400 GZ720917:GZ720936 QV720917:QV720936 AAR720917:AAR720936 AKN720917:AKN720936 AUJ720917:AUJ720936 BEF720917:BEF720936 BOB720917:BOB720936 BXX720917:BXX720936 CHT720917:CHT720936 CRP720917:CRP720936 DBL720917:DBL720936 DLH720917:DLH720936 DVD720917:DVD720936 EEZ720917:EEZ720936 EOV720917:EOV720936 EYR720917:EYR720936 FIN720917:FIN720936 FSJ720917:FSJ720936 GCF720917:GCF720936 GMB720917:GMB720936 GVX720917:GVX720936 HFT720917:HFT720936 HPP720917:HPP720936 HZL720917:HZL720936 IJH720917:IJH720936 ITD720917:ITD720936 JCZ720917:JCZ720936 JMV720917:JMV720936 JWR720917:JWR720936 KGN720917:KGN720936 KQJ720917:KQJ720936 LAF720917:LAF720936 LKB720917:LKB720936 LTX720917:LTX720936 MDT720917:MDT720936 MNP720917:MNP720936 MXL720917:MXL720936 NHH720917:NHH720936 NRD720917:NRD720936 OAZ720917:OAZ720936 OKV720917:OKV720936 OUR720917:OUR720936 PEN720917:PEN720936 POJ720917:POJ720936 PYF720917:PYF720936 QIB720917:QIB720936 QRX720917:QRX720936 RBT720917:RBT720936 RLP720917:RLP720936 RVL720917:RVL720936 SFH720917:SFH720936 SPD720917:SPD720936 SYZ720917:SYZ720936 TIV720917:TIV720936 TSR720917:TSR720936 UCN720917:UCN720936 UMJ720917:UMJ720936 UWF720917:UWF720936 VGB720917:VGB720936 VPX720917:VPX720936 VZT720917:VZT720936 WJP720917:WJP720936 WTL720917:WTL720936 GZ786453:GZ786472 QV786453:QV786472 AAR786453:AAR786472 AKN786453:AKN786472 AUJ786453:AUJ786472 BEF786453:BEF786472 BOB786453:BOB786472 BXX786453:BXX786472 CHT786453:CHT786472 CRP786453:CRP786472 DBL786453:DBL786472 DLH786453:DLH786472 DVD786453:DVD786472 EEZ786453:EEZ786472 EOV786453:EOV786472 EYR786453:EYR786472 FIN786453:FIN786472 FSJ786453:FSJ786472 GCF786453:GCF786472 GMB786453:GMB786472 GVX786453:GVX786472 HFT786453:HFT786472 HPP786453:HPP786472 HZL786453:HZL786472 IJH786453:IJH786472 ITD786453:ITD786472 JCZ786453:JCZ786472 JMV786453:JMV786472 JWR786453:JWR786472 KGN786453:KGN786472 KQJ786453:KQJ786472 LAF786453:LAF786472 LKB786453:LKB786472 LTX786453:LTX786472 MDT786453:MDT786472 MNP786453:MNP786472 MXL786453:MXL786472 NHH786453:NHH786472 NRD786453:NRD786472 OAZ786453:OAZ786472 OKV786453:OKV786472 OUR786453:OUR786472 PEN786453:PEN786472 POJ786453:POJ786472 PYF786453:PYF786472 QIB786453:QIB786472 QRX786453:QRX786472 RBT786453:RBT786472 RLP786453:RLP786472 RVL786453:RVL786472 SFH786453:SFH786472 SPD786453:SPD786472 SYZ786453:SYZ786472 TIV786453:TIV786472 TSR786453:TSR786472 UCN786453:UCN786472 UMJ786453:UMJ786472 UWF786453:UWF786472 VGB786453:VGB786472 VPX786453:VPX786472 VZT786453:VZT786472 WJP786453:WJP786472 WTL786453:WTL786472 GZ851989:GZ852008 QV851989:QV852008 AAR851989:AAR852008 AKN851989:AKN852008 AUJ851989:AUJ852008 BEF851989:BEF852008 BOB851989:BOB852008 BXX851989:BXX852008 CHT851989:CHT852008 CRP851989:CRP852008 DBL851989:DBL852008 DLH851989:DLH852008 DVD851989:DVD852008 EEZ851989:EEZ852008 EOV851989:EOV852008 EYR851989:EYR852008 FIN851989:FIN852008 FSJ851989:FSJ852008 GCF851989:GCF852008 GMB851989:GMB852008 GVX851989:GVX852008 HFT851989:HFT852008 HPP851989:HPP852008 HZL851989:HZL852008 IJH851989:IJH852008 ITD851989:ITD852008 JCZ851989:JCZ852008 JMV851989:JMV852008 JWR851989:JWR852008 KGN851989:KGN852008 KQJ851989:KQJ852008 LAF851989:LAF852008 LKB851989:LKB852008 LTX851989:LTX852008 MDT851989:MDT852008 MNP851989:MNP852008 MXL851989:MXL852008 NHH851989:NHH852008 NRD851989:NRD852008 OAZ851989:OAZ852008 OKV851989:OKV852008 OUR851989:OUR852008 PEN851989:PEN852008 POJ851989:POJ852008 PYF851989:PYF852008 QIB851989:QIB852008 QRX851989:QRX852008 RBT851989:RBT852008 RLP851989:RLP852008 RVL851989:RVL852008 SFH851989:SFH852008 SPD851989:SPD852008 SYZ851989:SYZ852008 TIV851989:TIV852008 TSR851989:TSR852008 UCN851989:UCN852008 UMJ851989:UMJ852008 UWF851989:UWF852008 VGB851989:VGB852008 VPX851989:VPX852008 VZT851989:VZT852008 WJP851989:WJP852008 WTL851989:WTL852008 GZ917525:GZ917544 QV917525:QV917544 AAR917525:AAR917544 AKN917525:AKN917544 AUJ917525:AUJ917544 BEF917525:BEF917544 BOB917525:BOB917544 BXX917525:BXX917544 CHT917525:CHT917544 CRP917525:CRP917544 DBL917525:DBL917544 DLH917525:DLH917544 DVD917525:DVD917544 EEZ917525:EEZ917544 EOV917525:EOV917544 EYR917525:EYR917544 FIN917525:FIN917544 FSJ917525:FSJ917544 GCF917525:GCF917544 GMB917525:GMB917544 GVX917525:GVX917544 HFT917525:HFT917544 HPP917525:HPP917544 HZL917525:HZL917544 IJH917525:IJH917544 ITD917525:ITD917544 JCZ917525:JCZ917544 JMV917525:JMV917544 JWR917525:JWR917544 KGN917525:KGN917544 KQJ917525:KQJ917544 LAF917525:LAF917544 LKB917525:LKB917544 LTX917525:LTX917544 MDT917525:MDT917544 MNP917525:MNP917544 MXL917525:MXL917544 NHH917525:NHH917544 NRD917525:NRD917544 OAZ917525:OAZ917544 OKV917525:OKV917544 OUR917525:OUR917544 PEN917525:PEN917544 POJ917525:POJ917544 PYF917525:PYF917544 QIB917525:QIB917544 QRX917525:QRX917544 RBT917525:RBT917544 RLP917525:RLP917544 RVL917525:RVL917544 SFH917525:SFH917544 SPD917525:SPD917544 SYZ917525:SYZ917544 TIV917525:TIV917544 TSR917525:TSR917544 UCN917525:UCN917544 UMJ917525:UMJ917544 UWF917525:UWF917544 VGB917525:VGB917544 VPX917525:VPX917544 VZT917525:VZT917544 WJP917525:WJP917544 WTL917525:WTL917544 GZ983061:GZ983080 QV983061:QV983080 AAR983061:AAR983080 AKN983061:AKN983080 AUJ983061:AUJ983080 BEF983061:BEF983080 BOB983061:BOB983080 BXX983061:BXX983080 CHT983061:CHT983080 CRP983061:CRP983080 DBL983061:DBL983080 DLH983061:DLH983080 DVD983061:DVD983080 EEZ983061:EEZ983080 EOV983061:EOV983080 EYR983061:EYR983080 FIN983061:FIN983080 FSJ983061:FSJ983080 GCF983061:GCF983080 GMB983061:GMB983080 GVX983061:GVX983080 HFT983061:HFT983080 HPP983061:HPP983080 HZL983061:HZL983080 IJH983061:IJH983080 ITD983061:ITD983080 JCZ983061:JCZ983080 JMV983061:JMV983080 JWR983061:JWR983080 KGN983061:KGN983080 KQJ983061:KQJ983080 LAF983061:LAF983080 LKB983061:LKB983080 LTX983061:LTX983080 MDT983061:MDT983080 MNP983061:MNP983080 MXL983061:MXL983080 NHH983061:NHH983080 NRD983061:NRD983080 OAZ983061:OAZ983080 OKV983061:OKV983080 OUR983061:OUR983080 PEN983061:PEN983080 POJ983061:POJ983080 PYF983061:PYF983080 QIB983061:QIB983080 QRX983061:QRX983080 RBT983061:RBT983080 RLP983061:RLP983080 RVL983061:RVL983080 SFH983061:SFH983080 SPD983061:SPD983080 SYZ983061:SYZ983080 TIV983061:TIV983080 TSR983061:TSR983080 UCN983061:UCN983080 UMJ983061:UMJ983080 UWF983061:UWF983080 VGB983061:VGB983080 VPX983061:VPX983080 VZT983061:VZT983080 WJP983061:WJP983080 WSU70:WSU71 WIY70:WIY71 VZC70:VZC71 VPG70:VPG71 VFK70:VFK71 UVO70:UVO71 ULS70:ULS71 UBW70:UBW71 TSA70:TSA71 TIE70:TIE71 SYI70:SYI71 SOM70:SOM71 SEQ70:SEQ71 RUU70:RUU71 RKY70:RKY71 RBC70:RBC71 QRG70:QRG71 QHK70:QHK71 PXO70:PXO71 PNS70:PNS71 PDW70:PDW71 OUA70:OUA71 OKE70:OKE71 OAI70:OAI71 NQM70:NQM71 NGQ70:NGQ71 MWU70:MWU71 MMY70:MMY71 MDC70:MDC71 LTG70:LTG71 LJK70:LJK71 KZO70:KZO71 KPS70:KPS71 KFW70:KFW71 JWA70:JWA71 JME70:JME71 JCI70:JCI71 ISM70:ISM71 IIQ70:IIQ71 HYU70:HYU71 HOY70:HOY71 HFC70:HFC71 GVG70:GVG71 GLK70:GLK71 GBO70:GBO71 FRS70:FRS71 FHW70:FHW71 EYA70:EYA71 EOE70:EOE71 EEI70:EEI71 DUM70:DUM71 DKQ70:DKQ71 DAU70:DAU71 CQY70:CQY71 CHC70:CHC71 BXG70:BXG71 BNK70:BNK71 BDO70:BDO71 ATS70:ATS71 AJW70:AJW71 AAA70:AAA71 QE70:QE71 GI70:GI71 QE62:QE64 AAA62:AAA64 AJW62:AJW64 ATS62:ATS64 BDO62:BDO64 BNK62:BNK64 BXG62:BXG64 CHC62:CHC64 CQY62:CQY64 DAU62:DAU64 DKQ62:DKQ64 DUM62:DUM64 EEI62:EEI64 EOE62:EOE64 EYA62:EYA64 FHW62:FHW64 FRS62:FRS64 GBO62:GBO64 GLK62:GLK64 GVG62:GVG64 HFC62:HFC64 HOY62:HOY64 HYU62:HYU64 IIQ62:IIQ64 ISM62:ISM64 JCI62:JCI64 JME62:JME64 JWA62:JWA64 KFW62:KFW64 KPS62:KPS64 KZO62:KZO64 LJK62:LJK64 LTG62:LTG64 MDC62:MDC64 MMY62:MMY64 MWU62:MWU64 NGQ62:NGQ64 NQM62:NQM64 OAI62:OAI64 OKE62:OKE64 OUA62:OUA64 PDW62:PDW64 PNS62:PNS64 PXO62:PXO64 QHK62:QHK64 QRG62:QRG64 RBC62:RBC64 RKY62:RKY64 RUU62:RUU64 SEQ62:SEQ64 SOM62:SOM64 SYI62:SYI64 TIE62:TIE64 TSA62:TSA64 UBW62:UBW64 ULS62:ULS64 UVO62:UVO64 VFK62:VFK64 VPG62:VPG64 VZC62:VZC64 WIY62:WIY64 WSU62:WSU64 WSU9:WSU59 WIY9:WIY59 VZC9:VZC59 VPG9:VPG59 VFK9:VFK59 UVO9:UVO59 ULS9:ULS59 UBW9:UBW59 TSA9:TSA59 TIE9:TIE59 SYI9:SYI59 SOM9:SOM59 SEQ9:SEQ59 RUU9:RUU59 RKY9:RKY59 RBC9:RBC59 QRG9:QRG59 QHK9:QHK59 PXO9:PXO59 PNS9:PNS59 PDW9:PDW59 OUA9:OUA59 OKE9:OKE59 OAI9:OAI59 NQM9:NQM59 NGQ9:NGQ59 MWU9:MWU59 MMY9:MMY59 MDC9:MDC59 LTG9:LTG59 LJK9:LJK59 KZO9:KZO59 KPS9:KPS59 KFW9:KFW59 JWA9:JWA59 JME9:JME59 JCI9:JCI59 ISM9:ISM59 IIQ9:IIQ59 HYU9:HYU59 HOY9:HOY59 HFC9:HFC59 GVG9:GVG59 GLK9:GLK59 GBO9:GBO59 FRS9:FRS59 FHW9:FHW59 EYA9:EYA59 EOE9:EOE59 EEI9:EEI59 DUM9:DUM59 DKQ9:DKQ59 DAU9:DAU59 CQY9:CQY59 CHC9:CHC59 BXG9:BXG59 BNK9:BNK59 BDO9:BDO59 ATS9:ATS59 AJW9:AJW59 AAA9:AAA59 QE9:QE59 GI9:GI59 GI62:GI64 GO60:GO61 QK60:QK61 AAG60:AAG61 AKC60:AKC61 ATY60:ATY61 BDU60:BDU61 BNQ60:BNQ61 BXM60:BXM61 CHI60:CHI61 CRE60:CRE61 DBA60:DBA61 DKW60:DKW61 DUS60:DUS61 EEO60:EEO61 EOK60:EOK61 EYG60:EYG61 FIC60:FIC61 FRY60:FRY61 GBU60:GBU61 GLQ60:GLQ61 GVM60:GVM61 HFI60:HFI61 HPE60:HPE61 HZA60:HZA61 IIW60:IIW61 ISS60:ISS61 JCO60:JCO61 JMK60:JMK61 JWG60:JWG61 KGC60:KGC61 KPY60:KPY61 KZU60:KZU61 LJQ60:LJQ61 LTM60:LTM61 MDI60:MDI61 MNE60:MNE61 MXA60:MXA61 NGW60:NGW61 NQS60:NQS61 OAO60:OAO61 OKK60:OKK61 OUG60:OUG61 PEC60:PEC61 PNY60:PNY61 PXU60:PXU61 QHQ60:QHQ61 QRM60:QRM61 RBI60:RBI61 RLE60:RLE61 RVA60:RVA61 SEW60:SEW61 SOS60:SOS61 SYO60:SYO61 TIK60:TIK61 TSG60:TSG61 UCC60:UCC61 ULY60:ULY61 UVU60:UVU61 VFQ60:VFQ61 VPM60:VPM61 VZI60:VZI61 WJE60:WJE61 WTA60:WTA61">
      <formula1>",×"</formula1>
    </dataValidation>
    <dataValidation type="list" allowBlank="1" showInputMessage="1" showErrorMessage="1" sqref="WTN983061:WTN983080 HB65557:HB65576 QX65557:QX65576 AAT65557:AAT65576 AKP65557:AKP65576 AUL65557:AUL65576 BEH65557:BEH65576 BOD65557:BOD65576 BXZ65557:BXZ65576 CHV65557:CHV65576 CRR65557:CRR65576 DBN65557:DBN65576 DLJ65557:DLJ65576 DVF65557:DVF65576 EFB65557:EFB65576 EOX65557:EOX65576 EYT65557:EYT65576 FIP65557:FIP65576 FSL65557:FSL65576 GCH65557:GCH65576 GMD65557:GMD65576 GVZ65557:GVZ65576 HFV65557:HFV65576 HPR65557:HPR65576 HZN65557:HZN65576 IJJ65557:IJJ65576 ITF65557:ITF65576 JDB65557:JDB65576 JMX65557:JMX65576 JWT65557:JWT65576 KGP65557:KGP65576 KQL65557:KQL65576 LAH65557:LAH65576 LKD65557:LKD65576 LTZ65557:LTZ65576 MDV65557:MDV65576 MNR65557:MNR65576 MXN65557:MXN65576 NHJ65557:NHJ65576 NRF65557:NRF65576 OBB65557:OBB65576 OKX65557:OKX65576 OUT65557:OUT65576 PEP65557:PEP65576 POL65557:POL65576 PYH65557:PYH65576 QID65557:QID65576 QRZ65557:QRZ65576 RBV65557:RBV65576 RLR65557:RLR65576 RVN65557:RVN65576 SFJ65557:SFJ65576 SPF65557:SPF65576 SZB65557:SZB65576 TIX65557:TIX65576 TST65557:TST65576 UCP65557:UCP65576 UML65557:UML65576 UWH65557:UWH65576 VGD65557:VGD65576 VPZ65557:VPZ65576 VZV65557:VZV65576 WJR65557:WJR65576 WTN65557:WTN65576 HB131093:HB131112 QX131093:QX131112 AAT131093:AAT131112 AKP131093:AKP131112 AUL131093:AUL131112 BEH131093:BEH131112 BOD131093:BOD131112 BXZ131093:BXZ131112 CHV131093:CHV131112 CRR131093:CRR131112 DBN131093:DBN131112 DLJ131093:DLJ131112 DVF131093:DVF131112 EFB131093:EFB131112 EOX131093:EOX131112 EYT131093:EYT131112 FIP131093:FIP131112 FSL131093:FSL131112 GCH131093:GCH131112 GMD131093:GMD131112 GVZ131093:GVZ131112 HFV131093:HFV131112 HPR131093:HPR131112 HZN131093:HZN131112 IJJ131093:IJJ131112 ITF131093:ITF131112 JDB131093:JDB131112 JMX131093:JMX131112 JWT131093:JWT131112 KGP131093:KGP131112 KQL131093:KQL131112 LAH131093:LAH131112 LKD131093:LKD131112 LTZ131093:LTZ131112 MDV131093:MDV131112 MNR131093:MNR131112 MXN131093:MXN131112 NHJ131093:NHJ131112 NRF131093:NRF131112 OBB131093:OBB131112 OKX131093:OKX131112 OUT131093:OUT131112 PEP131093:PEP131112 POL131093:POL131112 PYH131093:PYH131112 QID131093:QID131112 QRZ131093:QRZ131112 RBV131093:RBV131112 RLR131093:RLR131112 RVN131093:RVN131112 SFJ131093:SFJ131112 SPF131093:SPF131112 SZB131093:SZB131112 TIX131093:TIX131112 TST131093:TST131112 UCP131093:UCP131112 UML131093:UML131112 UWH131093:UWH131112 VGD131093:VGD131112 VPZ131093:VPZ131112 VZV131093:VZV131112 WJR131093:WJR131112 WTN131093:WTN131112 HB196629:HB196648 QX196629:QX196648 AAT196629:AAT196648 AKP196629:AKP196648 AUL196629:AUL196648 BEH196629:BEH196648 BOD196629:BOD196648 BXZ196629:BXZ196648 CHV196629:CHV196648 CRR196629:CRR196648 DBN196629:DBN196648 DLJ196629:DLJ196648 DVF196629:DVF196648 EFB196629:EFB196648 EOX196629:EOX196648 EYT196629:EYT196648 FIP196629:FIP196648 FSL196629:FSL196648 GCH196629:GCH196648 GMD196629:GMD196648 GVZ196629:GVZ196648 HFV196629:HFV196648 HPR196629:HPR196648 HZN196629:HZN196648 IJJ196629:IJJ196648 ITF196629:ITF196648 JDB196629:JDB196648 JMX196629:JMX196648 JWT196629:JWT196648 KGP196629:KGP196648 KQL196629:KQL196648 LAH196629:LAH196648 LKD196629:LKD196648 LTZ196629:LTZ196648 MDV196629:MDV196648 MNR196629:MNR196648 MXN196629:MXN196648 NHJ196629:NHJ196648 NRF196629:NRF196648 OBB196629:OBB196648 OKX196629:OKX196648 OUT196629:OUT196648 PEP196629:PEP196648 POL196629:POL196648 PYH196629:PYH196648 QID196629:QID196648 QRZ196629:QRZ196648 RBV196629:RBV196648 RLR196629:RLR196648 RVN196629:RVN196648 SFJ196629:SFJ196648 SPF196629:SPF196648 SZB196629:SZB196648 TIX196629:TIX196648 TST196629:TST196648 UCP196629:UCP196648 UML196629:UML196648 UWH196629:UWH196648 VGD196629:VGD196648 VPZ196629:VPZ196648 VZV196629:VZV196648 WJR196629:WJR196648 WTN196629:WTN196648 HB262165:HB262184 QX262165:QX262184 AAT262165:AAT262184 AKP262165:AKP262184 AUL262165:AUL262184 BEH262165:BEH262184 BOD262165:BOD262184 BXZ262165:BXZ262184 CHV262165:CHV262184 CRR262165:CRR262184 DBN262165:DBN262184 DLJ262165:DLJ262184 DVF262165:DVF262184 EFB262165:EFB262184 EOX262165:EOX262184 EYT262165:EYT262184 FIP262165:FIP262184 FSL262165:FSL262184 GCH262165:GCH262184 GMD262165:GMD262184 GVZ262165:GVZ262184 HFV262165:HFV262184 HPR262165:HPR262184 HZN262165:HZN262184 IJJ262165:IJJ262184 ITF262165:ITF262184 JDB262165:JDB262184 JMX262165:JMX262184 JWT262165:JWT262184 KGP262165:KGP262184 KQL262165:KQL262184 LAH262165:LAH262184 LKD262165:LKD262184 LTZ262165:LTZ262184 MDV262165:MDV262184 MNR262165:MNR262184 MXN262165:MXN262184 NHJ262165:NHJ262184 NRF262165:NRF262184 OBB262165:OBB262184 OKX262165:OKX262184 OUT262165:OUT262184 PEP262165:PEP262184 POL262165:POL262184 PYH262165:PYH262184 QID262165:QID262184 QRZ262165:QRZ262184 RBV262165:RBV262184 RLR262165:RLR262184 RVN262165:RVN262184 SFJ262165:SFJ262184 SPF262165:SPF262184 SZB262165:SZB262184 TIX262165:TIX262184 TST262165:TST262184 UCP262165:UCP262184 UML262165:UML262184 UWH262165:UWH262184 VGD262165:VGD262184 VPZ262165:VPZ262184 VZV262165:VZV262184 WJR262165:WJR262184 WTN262165:WTN262184 HB327701:HB327720 QX327701:QX327720 AAT327701:AAT327720 AKP327701:AKP327720 AUL327701:AUL327720 BEH327701:BEH327720 BOD327701:BOD327720 BXZ327701:BXZ327720 CHV327701:CHV327720 CRR327701:CRR327720 DBN327701:DBN327720 DLJ327701:DLJ327720 DVF327701:DVF327720 EFB327701:EFB327720 EOX327701:EOX327720 EYT327701:EYT327720 FIP327701:FIP327720 FSL327701:FSL327720 GCH327701:GCH327720 GMD327701:GMD327720 GVZ327701:GVZ327720 HFV327701:HFV327720 HPR327701:HPR327720 HZN327701:HZN327720 IJJ327701:IJJ327720 ITF327701:ITF327720 JDB327701:JDB327720 JMX327701:JMX327720 JWT327701:JWT327720 KGP327701:KGP327720 KQL327701:KQL327720 LAH327701:LAH327720 LKD327701:LKD327720 LTZ327701:LTZ327720 MDV327701:MDV327720 MNR327701:MNR327720 MXN327701:MXN327720 NHJ327701:NHJ327720 NRF327701:NRF327720 OBB327701:OBB327720 OKX327701:OKX327720 OUT327701:OUT327720 PEP327701:PEP327720 POL327701:POL327720 PYH327701:PYH327720 QID327701:QID327720 QRZ327701:QRZ327720 RBV327701:RBV327720 RLR327701:RLR327720 RVN327701:RVN327720 SFJ327701:SFJ327720 SPF327701:SPF327720 SZB327701:SZB327720 TIX327701:TIX327720 TST327701:TST327720 UCP327701:UCP327720 UML327701:UML327720 UWH327701:UWH327720 VGD327701:VGD327720 VPZ327701:VPZ327720 VZV327701:VZV327720 WJR327701:WJR327720 WTN327701:WTN327720 HB393237:HB393256 QX393237:QX393256 AAT393237:AAT393256 AKP393237:AKP393256 AUL393237:AUL393256 BEH393237:BEH393256 BOD393237:BOD393256 BXZ393237:BXZ393256 CHV393237:CHV393256 CRR393237:CRR393256 DBN393237:DBN393256 DLJ393237:DLJ393256 DVF393237:DVF393256 EFB393237:EFB393256 EOX393237:EOX393256 EYT393237:EYT393256 FIP393237:FIP393256 FSL393237:FSL393256 GCH393237:GCH393256 GMD393237:GMD393256 GVZ393237:GVZ393256 HFV393237:HFV393256 HPR393237:HPR393256 HZN393237:HZN393256 IJJ393237:IJJ393256 ITF393237:ITF393256 JDB393237:JDB393256 JMX393237:JMX393256 JWT393237:JWT393256 KGP393237:KGP393256 KQL393237:KQL393256 LAH393237:LAH393256 LKD393237:LKD393256 LTZ393237:LTZ393256 MDV393237:MDV393256 MNR393237:MNR393256 MXN393237:MXN393256 NHJ393237:NHJ393256 NRF393237:NRF393256 OBB393237:OBB393256 OKX393237:OKX393256 OUT393237:OUT393256 PEP393237:PEP393256 POL393237:POL393256 PYH393237:PYH393256 QID393237:QID393256 QRZ393237:QRZ393256 RBV393237:RBV393256 RLR393237:RLR393256 RVN393237:RVN393256 SFJ393237:SFJ393256 SPF393237:SPF393256 SZB393237:SZB393256 TIX393237:TIX393256 TST393237:TST393256 UCP393237:UCP393256 UML393237:UML393256 UWH393237:UWH393256 VGD393237:VGD393256 VPZ393237:VPZ393256 VZV393237:VZV393256 WJR393237:WJR393256 WTN393237:WTN393256 HB458773:HB458792 QX458773:QX458792 AAT458773:AAT458792 AKP458773:AKP458792 AUL458773:AUL458792 BEH458773:BEH458792 BOD458773:BOD458792 BXZ458773:BXZ458792 CHV458773:CHV458792 CRR458773:CRR458792 DBN458773:DBN458792 DLJ458773:DLJ458792 DVF458773:DVF458792 EFB458773:EFB458792 EOX458773:EOX458792 EYT458773:EYT458792 FIP458773:FIP458792 FSL458773:FSL458792 GCH458773:GCH458792 GMD458773:GMD458792 GVZ458773:GVZ458792 HFV458773:HFV458792 HPR458773:HPR458792 HZN458773:HZN458792 IJJ458773:IJJ458792 ITF458773:ITF458792 JDB458773:JDB458792 JMX458773:JMX458792 JWT458773:JWT458792 KGP458773:KGP458792 KQL458773:KQL458792 LAH458773:LAH458792 LKD458773:LKD458792 LTZ458773:LTZ458792 MDV458773:MDV458792 MNR458773:MNR458792 MXN458773:MXN458792 NHJ458773:NHJ458792 NRF458773:NRF458792 OBB458773:OBB458792 OKX458773:OKX458792 OUT458773:OUT458792 PEP458773:PEP458792 POL458773:POL458792 PYH458773:PYH458792 QID458773:QID458792 QRZ458773:QRZ458792 RBV458773:RBV458792 RLR458773:RLR458792 RVN458773:RVN458792 SFJ458773:SFJ458792 SPF458773:SPF458792 SZB458773:SZB458792 TIX458773:TIX458792 TST458773:TST458792 UCP458773:UCP458792 UML458773:UML458792 UWH458773:UWH458792 VGD458773:VGD458792 VPZ458773:VPZ458792 VZV458773:VZV458792 WJR458773:WJR458792 WTN458773:WTN458792 HB524309:HB524328 QX524309:QX524328 AAT524309:AAT524328 AKP524309:AKP524328 AUL524309:AUL524328 BEH524309:BEH524328 BOD524309:BOD524328 BXZ524309:BXZ524328 CHV524309:CHV524328 CRR524309:CRR524328 DBN524309:DBN524328 DLJ524309:DLJ524328 DVF524309:DVF524328 EFB524309:EFB524328 EOX524309:EOX524328 EYT524309:EYT524328 FIP524309:FIP524328 FSL524309:FSL524328 GCH524309:GCH524328 GMD524309:GMD524328 GVZ524309:GVZ524328 HFV524309:HFV524328 HPR524309:HPR524328 HZN524309:HZN524328 IJJ524309:IJJ524328 ITF524309:ITF524328 JDB524309:JDB524328 JMX524309:JMX524328 JWT524309:JWT524328 KGP524309:KGP524328 KQL524309:KQL524328 LAH524309:LAH524328 LKD524309:LKD524328 LTZ524309:LTZ524328 MDV524309:MDV524328 MNR524309:MNR524328 MXN524309:MXN524328 NHJ524309:NHJ524328 NRF524309:NRF524328 OBB524309:OBB524328 OKX524309:OKX524328 OUT524309:OUT524328 PEP524309:PEP524328 POL524309:POL524328 PYH524309:PYH524328 QID524309:QID524328 QRZ524309:QRZ524328 RBV524309:RBV524328 RLR524309:RLR524328 RVN524309:RVN524328 SFJ524309:SFJ524328 SPF524309:SPF524328 SZB524309:SZB524328 TIX524309:TIX524328 TST524309:TST524328 UCP524309:UCP524328 UML524309:UML524328 UWH524309:UWH524328 VGD524309:VGD524328 VPZ524309:VPZ524328 VZV524309:VZV524328 WJR524309:WJR524328 WTN524309:WTN524328 HB589845:HB589864 QX589845:QX589864 AAT589845:AAT589864 AKP589845:AKP589864 AUL589845:AUL589864 BEH589845:BEH589864 BOD589845:BOD589864 BXZ589845:BXZ589864 CHV589845:CHV589864 CRR589845:CRR589864 DBN589845:DBN589864 DLJ589845:DLJ589864 DVF589845:DVF589864 EFB589845:EFB589864 EOX589845:EOX589864 EYT589845:EYT589864 FIP589845:FIP589864 FSL589845:FSL589864 GCH589845:GCH589864 GMD589845:GMD589864 GVZ589845:GVZ589864 HFV589845:HFV589864 HPR589845:HPR589864 HZN589845:HZN589864 IJJ589845:IJJ589864 ITF589845:ITF589864 JDB589845:JDB589864 JMX589845:JMX589864 JWT589845:JWT589864 KGP589845:KGP589864 KQL589845:KQL589864 LAH589845:LAH589864 LKD589845:LKD589864 LTZ589845:LTZ589864 MDV589845:MDV589864 MNR589845:MNR589864 MXN589845:MXN589864 NHJ589845:NHJ589864 NRF589845:NRF589864 OBB589845:OBB589864 OKX589845:OKX589864 OUT589845:OUT589864 PEP589845:PEP589864 POL589845:POL589864 PYH589845:PYH589864 QID589845:QID589864 QRZ589845:QRZ589864 RBV589845:RBV589864 RLR589845:RLR589864 RVN589845:RVN589864 SFJ589845:SFJ589864 SPF589845:SPF589864 SZB589845:SZB589864 TIX589845:TIX589864 TST589845:TST589864 UCP589845:UCP589864 UML589845:UML589864 UWH589845:UWH589864 VGD589845:VGD589864 VPZ589845:VPZ589864 VZV589845:VZV589864 WJR589845:WJR589864 WTN589845:WTN589864 HB655381:HB655400 QX655381:QX655400 AAT655381:AAT655400 AKP655381:AKP655400 AUL655381:AUL655400 BEH655381:BEH655400 BOD655381:BOD655400 BXZ655381:BXZ655400 CHV655381:CHV655400 CRR655381:CRR655400 DBN655381:DBN655400 DLJ655381:DLJ655400 DVF655381:DVF655400 EFB655381:EFB655400 EOX655381:EOX655400 EYT655381:EYT655400 FIP655381:FIP655400 FSL655381:FSL655400 GCH655381:GCH655400 GMD655381:GMD655400 GVZ655381:GVZ655400 HFV655381:HFV655400 HPR655381:HPR655400 HZN655381:HZN655400 IJJ655381:IJJ655400 ITF655381:ITF655400 JDB655381:JDB655400 JMX655381:JMX655400 JWT655381:JWT655400 KGP655381:KGP655400 KQL655381:KQL655400 LAH655381:LAH655400 LKD655381:LKD655400 LTZ655381:LTZ655400 MDV655381:MDV655400 MNR655381:MNR655400 MXN655381:MXN655400 NHJ655381:NHJ655400 NRF655381:NRF655400 OBB655381:OBB655400 OKX655381:OKX655400 OUT655381:OUT655400 PEP655381:PEP655400 POL655381:POL655400 PYH655381:PYH655400 QID655381:QID655400 QRZ655381:QRZ655400 RBV655381:RBV655400 RLR655381:RLR655400 RVN655381:RVN655400 SFJ655381:SFJ655400 SPF655381:SPF655400 SZB655381:SZB655400 TIX655381:TIX655400 TST655381:TST655400 UCP655381:UCP655400 UML655381:UML655400 UWH655381:UWH655400 VGD655381:VGD655400 VPZ655381:VPZ655400 VZV655381:VZV655400 WJR655381:WJR655400 WTN655381:WTN655400 HB720917:HB720936 QX720917:QX720936 AAT720917:AAT720936 AKP720917:AKP720936 AUL720917:AUL720936 BEH720917:BEH720936 BOD720917:BOD720936 BXZ720917:BXZ720936 CHV720917:CHV720936 CRR720917:CRR720936 DBN720917:DBN720936 DLJ720917:DLJ720936 DVF720917:DVF720936 EFB720917:EFB720936 EOX720917:EOX720936 EYT720917:EYT720936 FIP720917:FIP720936 FSL720917:FSL720936 GCH720917:GCH720936 GMD720917:GMD720936 GVZ720917:GVZ720936 HFV720917:HFV720936 HPR720917:HPR720936 HZN720917:HZN720936 IJJ720917:IJJ720936 ITF720917:ITF720936 JDB720917:JDB720936 JMX720917:JMX720936 JWT720917:JWT720936 KGP720917:KGP720936 KQL720917:KQL720936 LAH720917:LAH720936 LKD720917:LKD720936 LTZ720917:LTZ720936 MDV720917:MDV720936 MNR720917:MNR720936 MXN720917:MXN720936 NHJ720917:NHJ720936 NRF720917:NRF720936 OBB720917:OBB720936 OKX720917:OKX720936 OUT720917:OUT720936 PEP720917:PEP720936 POL720917:POL720936 PYH720917:PYH720936 QID720917:QID720936 QRZ720917:QRZ720936 RBV720917:RBV720936 RLR720917:RLR720936 RVN720917:RVN720936 SFJ720917:SFJ720936 SPF720917:SPF720936 SZB720917:SZB720936 TIX720917:TIX720936 TST720917:TST720936 UCP720917:UCP720936 UML720917:UML720936 UWH720917:UWH720936 VGD720917:VGD720936 VPZ720917:VPZ720936 VZV720917:VZV720936 WJR720917:WJR720936 WTN720917:WTN720936 HB786453:HB786472 QX786453:QX786472 AAT786453:AAT786472 AKP786453:AKP786472 AUL786453:AUL786472 BEH786453:BEH786472 BOD786453:BOD786472 BXZ786453:BXZ786472 CHV786453:CHV786472 CRR786453:CRR786472 DBN786453:DBN786472 DLJ786453:DLJ786472 DVF786453:DVF786472 EFB786453:EFB786472 EOX786453:EOX786472 EYT786453:EYT786472 FIP786453:FIP786472 FSL786453:FSL786472 GCH786453:GCH786472 GMD786453:GMD786472 GVZ786453:GVZ786472 HFV786453:HFV786472 HPR786453:HPR786472 HZN786453:HZN786472 IJJ786453:IJJ786472 ITF786453:ITF786472 JDB786453:JDB786472 JMX786453:JMX786472 JWT786453:JWT786472 KGP786453:KGP786472 KQL786453:KQL786472 LAH786453:LAH786472 LKD786453:LKD786472 LTZ786453:LTZ786472 MDV786453:MDV786472 MNR786453:MNR786472 MXN786453:MXN786472 NHJ786453:NHJ786472 NRF786453:NRF786472 OBB786453:OBB786472 OKX786453:OKX786472 OUT786453:OUT786472 PEP786453:PEP786472 POL786453:POL786472 PYH786453:PYH786472 QID786453:QID786472 QRZ786453:QRZ786472 RBV786453:RBV786472 RLR786453:RLR786472 RVN786453:RVN786472 SFJ786453:SFJ786472 SPF786453:SPF786472 SZB786453:SZB786472 TIX786453:TIX786472 TST786453:TST786472 UCP786453:UCP786472 UML786453:UML786472 UWH786453:UWH786472 VGD786453:VGD786472 VPZ786453:VPZ786472 VZV786453:VZV786472 WJR786453:WJR786472 WTN786453:WTN786472 HB851989:HB852008 QX851989:QX852008 AAT851989:AAT852008 AKP851989:AKP852008 AUL851989:AUL852008 BEH851989:BEH852008 BOD851989:BOD852008 BXZ851989:BXZ852008 CHV851989:CHV852008 CRR851989:CRR852008 DBN851989:DBN852008 DLJ851989:DLJ852008 DVF851989:DVF852008 EFB851989:EFB852008 EOX851989:EOX852008 EYT851989:EYT852008 FIP851989:FIP852008 FSL851989:FSL852008 GCH851989:GCH852008 GMD851989:GMD852008 GVZ851989:GVZ852008 HFV851989:HFV852008 HPR851989:HPR852008 HZN851989:HZN852008 IJJ851989:IJJ852008 ITF851989:ITF852008 JDB851989:JDB852008 JMX851989:JMX852008 JWT851989:JWT852008 KGP851989:KGP852008 KQL851989:KQL852008 LAH851989:LAH852008 LKD851989:LKD852008 LTZ851989:LTZ852008 MDV851989:MDV852008 MNR851989:MNR852008 MXN851989:MXN852008 NHJ851989:NHJ852008 NRF851989:NRF852008 OBB851989:OBB852008 OKX851989:OKX852008 OUT851989:OUT852008 PEP851989:PEP852008 POL851989:POL852008 PYH851989:PYH852008 QID851989:QID852008 QRZ851989:QRZ852008 RBV851989:RBV852008 RLR851989:RLR852008 RVN851989:RVN852008 SFJ851989:SFJ852008 SPF851989:SPF852008 SZB851989:SZB852008 TIX851989:TIX852008 TST851989:TST852008 UCP851989:UCP852008 UML851989:UML852008 UWH851989:UWH852008 VGD851989:VGD852008 VPZ851989:VPZ852008 VZV851989:VZV852008 WJR851989:WJR852008 WTN851989:WTN852008 HB917525:HB917544 QX917525:QX917544 AAT917525:AAT917544 AKP917525:AKP917544 AUL917525:AUL917544 BEH917525:BEH917544 BOD917525:BOD917544 BXZ917525:BXZ917544 CHV917525:CHV917544 CRR917525:CRR917544 DBN917525:DBN917544 DLJ917525:DLJ917544 DVF917525:DVF917544 EFB917525:EFB917544 EOX917525:EOX917544 EYT917525:EYT917544 FIP917525:FIP917544 FSL917525:FSL917544 GCH917525:GCH917544 GMD917525:GMD917544 GVZ917525:GVZ917544 HFV917525:HFV917544 HPR917525:HPR917544 HZN917525:HZN917544 IJJ917525:IJJ917544 ITF917525:ITF917544 JDB917525:JDB917544 JMX917525:JMX917544 JWT917525:JWT917544 KGP917525:KGP917544 KQL917525:KQL917544 LAH917525:LAH917544 LKD917525:LKD917544 LTZ917525:LTZ917544 MDV917525:MDV917544 MNR917525:MNR917544 MXN917525:MXN917544 NHJ917525:NHJ917544 NRF917525:NRF917544 OBB917525:OBB917544 OKX917525:OKX917544 OUT917525:OUT917544 PEP917525:PEP917544 POL917525:POL917544 PYH917525:PYH917544 QID917525:QID917544 QRZ917525:QRZ917544 RBV917525:RBV917544 RLR917525:RLR917544 RVN917525:RVN917544 SFJ917525:SFJ917544 SPF917525:SPF917544 SZB917525:SZB917544 TIX917525:TIX917544 TST917525:TST917544 UCP917525:UCP917544 UML917525:UML917544 UWH917525:UWH917544 VGD917525:VGD917544 VPZ917525:VPZ917544 VZV917525:VZV917544 WJR917525:WJR917544 WTN917525:WTN917544 HB983061:HB983080 QX983061:QX983080 AAT983061:AAT983080 AKP983061:AKP983080 AUL983061:AUL983080 BEH983061:BEH983080 BOD983061:BOD983080 BXZ983061:BXZ983080 CHV983061:CHV983080 CRR983061:CRR983080 DBN983061:DBN983080 DLJ983061:DLJ983080 DVF983061:DVF983080 EFB983061:EFB983080 EOX983061:EOX983080 EYT983061:EYT983080 FIP983061:FIP983080 FSL983061:FSL983080 GCH983061:GCH983080 GMD983061:GMD983080 GVZ983061:GVZ983080 HFV983061:HFV983080 HPR983061:HPR983080 HZN983061:HZN983080 IJJ983061:IJJ983080 ITF983061:ITF983080 JDB983061:JDB983080 JMX983061:JMX983080 JWT983061:JWT983080 KGP983061:KGP983080 KQL983061:KQL983080 LAH983061:LAH983080 LKD983061:LKD983080 LTZ983061:LTZ983080 MDV983061:MDV983080 MNR983061:MNR983080 MXN983061:MXN983080 NHJ983061:NHJ983080 NRF983061:NRF983080 OBB983061:OBB983080 OKX983061:OKX983080 OUT983061:OUT983080 PEP983061:PEP983080 POL983061:POL983080 PYH983061:PYH983080 QID983061:QID983080 QRZ983061:QRZ983080 RBV983061:RBV983080 RLR983061:RLR983080 RVN983061:RVN983080 SFJ983061:SFJ983080 SPF983061:SPF983080 SZB983061:SZB983080 TIX983061:TIX983080 TST983061:TST983080 UCP983061:UCP983080 UML983061:UML983080 UWH983061:UWH983080 VGD983061:VGD983080 VPZ983061:VPZ983080 VZV983061:VZV983080 WJR983061:WJR983080 WSW70:WSW71 WJA70:WJA71 VZE70:VZE71 VPI70:VPI71 VFM70:VFM71 UVQ70:UVQ71 ULU70:ULU71 UBY70:UBY71 TSC70:TSC71 TIG70:TIG71 SYK70:SYK71 SOO70:SOO71 SES70:SES71 RUW70:RUW71 RLA70:RLA71 RBE70:RBE71 QRI70:QRI71 QHM70:QHM71 PXQ70:PXQ71 PNU70:PNU71 PDY70:PDY71 OUC70:OUC71 OKG70:OKG71 OAK70:OAK71 NQO70:NQO71 NGS70:NGS71 MWW70:MWW71 MNA70:MNA71 MDE70:MDE71 LTI70:LTI71 LJM70:LJM71 KZQ70:KZQ71 KPU70:KPU71 KFY70:KFY71 JWC70:JWC71 JMG70:JMG71 JCK70:JCK71 ISO70:ISO71 IIS70:IIS71 HYW70:HYW71 HPA70:HPA71 HFE70:HFE71 GVI70:GVI71 GLM70:GLM71 GBQ70:GBQ71 FRU70:FRU71 FHY70:FHY71 EYC70:EYC71 EOG70:EOG71 EEK70:EEK71 DUO70:DUO71 DKS70:DKS71 DAW70:DAW71 CRA70:CRA71 CHE70:CHE71 BXI70:BXI71 BNM70:BNM71 BDQ70:BDQ71 ATU70:ATU71 AJY70:AJY71 AAC70:AAC71 QG70:QG71 GK70:GK71 QG62:QG64 AAC62:AAC64 AJY62:AJY64 ATU62:ATU64 BDQ62:BDQ64 BNM62:BNM64 BXI62:BXI64 CHE62:CHE64 CRA62:CRA64 DAW62:DAW64 DKS62:DKS64 DUO62:DUO64 EEK62:EEK64 EOG62:EOG64 EYC62:EYC64 FHY62:FHY64 FRU62:FRU64 GBQ62:GBQ64 GLM62:GLM64 GVI62:GVI64 HFE62:HFE64 HPA62:HPA64 HYW62:HYW64 IIS62:IIS64 ISO62:ISO64 JCK62:JCK64 JMG62:JMG64 JWC62:JWC64 KFY62:KFY64 KPU62:KPU64 KZQ62:KZQ64 LJM62:LJM64 LTI62:LTI64 MDE62:MDE64 MNA62:MNA64 MWW62:MWW64 NGS62:NGS64 NQO62:NQO64 OAK62:OAK64 OKG62:OKG64 OUC62:OUC64 PDY62:PDY64 PNU62:PNU64 PXQ62:PXQ64 QHM62:QHM64 QRI62:QRI64 RBE62:RBE64 RLA62:RLA64 RUW62:RUW64 SES62:SES64 SOO62:SOO64 SYK62:SYK64 TIG62:TIG64 TSC62:TSC64 UBY62:UBY64 ULU62:ULU64 UVQ62:UVQ64 VFM62:VFM64 VPI62:VPI64 VZE62:VZE64 WJA62:WJA64 WSW62:WSW64 WSW9:WSW59 WJA9:WJA59 VZE9:VZE59 VPI9:VPI59 VFM9:VFM59 UVQ9:UVQ59 ULU9:ULU59 UBY9:UBY59 TSC9:TSC59 TIG9:TIG59 SYK9:SYK59 SOO9:SOO59 SES9:SES59 RUW9:RUW59 RLA9:RLA59 RBE9:RBE59 QRI9:QRI59 QHM9:QHM59 PXQ9:PXQ59 PNU9:PNU59 PDY9:PDY59 OUC9:OUC59 OKG9:OKG59 OAK9:OAK59 NQO9:NQO59 NGS9:NGS59 MWW9:MWW59 MNA9:MNA59 MDE9:MDE59 LTI9:LTI59 LJM9:LJM59 KZQ9:KZQ59 KPU9:KPU59 KFY9:KFY59 JWC9:JWC59 JMG9:JMG59 JCK9:JCK59 ISO9:ISO59 IIS9:IIS59 HYW9:HYW59 HPA9:HPA59 HFE9:HFE59 GVI9:GVI59 GLM9:GLM59 GBQ9:GBQ59 FRU9:FRU59 FHY9:FHY59 EYC9:EYC59 EOG9:EOG59 EEK9:EEK59 DUO9:DUO59 DKS9:DKS59 DAW9:DAW59 CRA9:CRA59 CHE9:CHE59 BXI9:BXI59 BNM9:BNM59 BDQ9:BDQ59 ATU9:ATU59 AJY9:AJY59 AAC9:AAC59 QG9:QG59 GK9:GK59 GK62:GK64">
      <formula1>$C$74:$C$75</formula1>
    </dataValidation>
  </dataValidations>
  <printOptions horizontalCentered="1"/>
  <pageMargins left="0.31496062992125984" right="0.31496062992125984" top="0.35433070866141736" bottom="0.35433070866141736" header="0.31496062992125984" footer="0.31496062992125984"/>
  <pageSetup paperSize="9" scale="44" orientation="portrait" r:id="rId1"/>
  <headerFooter>
    <oddHeader xml:space="preserve">&amp;R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M31"/>
  <sheetViews>
    <sheetView showGridLines="0" view="pageBreakPreview" topLeftCell="A3" zoomScaleNormal="100" zoomScaleSheetLayoutView="100" workbookViewId="0">
      <selection activeCell="U41" sqref="U41"/>
    </sheetView>
  </sheetViews>
  <sheetFormatPr defaultColWidth="9" defaultRowHeight="18" customHeight="1"/>
  <cols>
    <col min="1" max="1" width="3.375" style="1033" customWidth="1"/>
    <col min="2" max="2" width="5" style="1033" customWidth="1"/>
    <col min="3" max="3" width="15.625" style="1033" customWidth="1"/>
    <col min="4" max="4" width="14.625" style="1033" customWidth="1"/>
    <col min="5" max="5" width="22" style="1033" customWidth="1"/>
    <col min="6" max="7" width="13.75" style="1033" customWidth="1"/>
    <col min="8" max="8" width="2.5" style="1033" customWidth="1"/>
    <col min="9" max="12" width="3" style="1033" customWidth="1"/>
    <col min="13" max="16384" width="9" style="1033"/>
  </cols>
  <sheetData>
    <row r="1" spans="1:13" ht="18" customHeight="1">
      <c r="A1" s="1030"/>
      <c r="B1" s="1031"/>
      <c r="C1" s="1031"/>
      <c r="D1" s="1031"/>
      <c r="E1" s="1031"/>
      <c r="F1" s="1031"/>
      <c r="G1" s="1031"/>
      <c r="H1" s="1032"/>
    </row>
    <row r="2" spans="1:13" ht="18" customHeight="1" thickBot="1">
      <c r="A2" s="1030"/>
      <c r="B2" s="1034" t="s">
        <v>806</v>
      </c>
      <c r="C2" s="1031"/>
      <c r="D2" s="1031"/>
      <c r="E2" s="1031"/>
      <c r="F2" s="1031"/>
      <c r="G2" s="1031"/>
      <c r="H2" s="1032"/>
    </row>
    <row r="3" spans="1:13" ht="18" customHeight="1" thickBot="1">
      <c r="A3" s="1030"/>
      <c r="B3" s="1031"/>
      <c r="C3" s="1031"/>
      <c r="D3" s="1031"/>
      <c r="E3" s="1035" t="s">
        <v>807</v>
      </c>
      <c r="F3" s="2538" t="str">
        <f>IF(【様式９】計画書Ⅲ!AA7="","",【様式９】計画書Ⅲ!AA7)</f>
        <v>記載例小規模保育園</v>
      </c>
      <c r="G3" s="2539"/>
      <c r="H3" s="1032"/>
    </row>
    <row r="4" spans="1:13" ht="18" customHeight="1">
      <c r="A4" s="1030"/>
      <c r="B4" s="1031"/>
      <c r="C4" s="1031"/>
      <c r="D4" s="1031"/>
      <c r="E4" s="1031"/>
      <c r="F4" s="1031"/>
      <c r="G4" s="1031"/>
      <c r="H4" s="1032"/>
    </row>
    <row r="5" spans="1:13" ht="18" customHeight="1">
      <c r="A5" s="1030"/>
      <c r="B5" s="2540" t="s">
        <v>274</v>
      </c>
      <c r="C5" s="2540"/>
      <c r="D5" s="2540"/>
      <c r="E5" s="2540"/>
      <c r="F5" s="2540"/>
      <c r="G5" s="2540"/>
      <c r="H5" s="1032"/>
    </row>
    <row r="6" spans="1:13" ht="18" customHeight="1" thickBot="1">
      <c r="A6" s="1030"/>
      <c r="B6" s="1036"/>
      <c r="C6" s="1036"/>
      <c r="D6" s="1036"/>
      <c r="E6" s="1036"/>
      <c r="F6" s="1036"/>
      <c r="G6" s="1036"/>
      <c r="H6" s="1032"/>
    </row>
    <row r="7" spans="1:13" ht="61.5" customHeight="1" thickBot="1">
      <c r="A7" s="1030"/>
      <c r="B7" s="1037" t="s">
        <v>22</v>
      </c>
      <c r="C7" s="1038" t="s">
        <v>20</v>
      </c>
      <c r="D7" s="1038" t="s">
        <v>21</v>
      </c>
      <c r="E7" s="1039" t="s">
        <v>751</v>
      </c>
      <c r="F7" s="1039" t="s">
        <v>752</v>
      </c>
      <c r="G7" s="1040" t="s">
        <v>753</v>
      </c>
      <c r="H7" s="1032"/>
    </row>
    <row r="8" spans="1:13" ht="21.75" customHeight="1">
      <c r="A8" s="1030"/>
      <c r="B8" s="1041" t="s">
        <v>137</v>
      </c>
      <c r="C8" s="1042" t="s">
        <v>110</v>
      </c>
      <c r="D8" s="1042" t="s">
        <v>111</v>
      </c>
      <c r="E8" s="1042" t="s">
        <v>112</v>
      </c>
      <c r="F8" s="1043">
        <v>200000</v>
      </c>
      <c r="G8" s="1044"/>
      <c r="H8" s="1032"/>
    </row>
    <row r="9" spans="1:13" ht="21.75" customHeight="1">
      <c r="A9" s="1030"/>
      <c r="B9" s="1045"/>
      <c r="C9" s="1046"/>
      <c r="D9" s="1046"/>
      <c r="E9" s="1046"/>
      <c r="F9" s="1047"/>
      <c r="G9" s="1048"/>
      <c r="H9" s="1032"/>
    </row>
    <row r="10" spans="1:13" ht="21.75" customHeight="1">
      <c r="A10" s="1030"/>
      <c r="B10" s="1045"/>
      <c r="C10" s="1046"/>
      <c r="D10" s="1046"/>
      <c r="E10" s="1046"/>
      <c r="F10" s="1047"/>
      <c r="G10" s="1048"/>
      <c r="H10" s="1032"/>
    </row>
    <row r="11" spans="1:13" ht="21.75" customHeight="1">
      <c r="A11" s="1030"/>
      <c r="B11" s="1045"/>
      <c r="C11" s="1046"/>
      <c r="D11" s="1046"/>
      <c r="E11" s="1046"/>
      <c r="F11" s="1047"/>
      <c r="G11" s="1048"/>
      <c r="H11" s="1032"/>
      <c r="M11" s="1125"/>
    </row>
    <row r="12" spans="1:13" ht="21.75" customHeight="1">
      <c r="A12" s="1030"/>
      <c r="B12" s="1045"/>
      <c r="C12" s="1046"/>
      <c r="D12" s="1046"/>
      <c r="E12" s="1046"/>
      <c r="F12" s="1047"/>
      <c r="G12" s="1048"/>
      <c r="H12" s="1032"/>
    </row>
    <row r="13" spans="1:13" ht="21.75" customHeight="1">
      <c r="A13" s="1030"/>
      <c r="B13" s="1045"/>
      <c r="C13" s="1046"/>
      <c r="D13" s="1046"/>
      <c r="E13" s="1046"/>
      <c r="F13" s="1047"/>
      <c r="G13" s="1048"/>
      <c r="H13" s="1032"/>
    </row>
    <row r="14" spans="1:13" ht="21.75" customHeight="1">
      <c r="A14" s="1030"/>
      <c r="B14" s="1045"/>
      <c r="C14" s="1046"/>
      <c r="D14" s="1046"/>
      <c r="E14" s="1046"/>
      <c r="F14" s="1047"/>
      <c r="G14" s="1048"/>
      <c r="H14" s="1032"/>
    </row>
    <row r="15" spans="1:13" ht="21.75" customHeight="1">
      <c r="A15" s="1030"/>
      <c r="B15" s="1045"/>
      <c r="C15" s="1046"/>
      <c r="D15" s="1046"/>
      <c r="E15" s="1046"/>
      <c r="F15" s="1047"/>
      <c r="G15" s="1048"/>
      <c r="H15" s="1032"/>
    </row>
    <row r="16" spans="1:13" ht="21.75" customHeight="1">
      <c r="A16" s="1030"/>
      <c r="B16" s="1045"/>
      <c r="C16" s="1046"/>
      <c r="D16" s="1046"/>
      <c r="E16" s="1046"/>
      <c r="F16" s="1047"/>
      <c r="G16" s="1048"/>
      <c r="H16" s="1032"/>
    </row>
    <row r="17" spans="1:8" ht="21.75" customHeight="1" thickBot="1">
      <c r="A17" s="1030"/>
      <c r="B17" s="1049"/>
      <c r="C17" s="1050"/>
      <c r="D17" s="1050"/>
      <c r="E17" s="1050"/>
      <c r="F17" s="1051"/>
      <c r="G17" s="1052"/>
      <c r="H17" s="1032"/>
    </row>
    <row r="18" spans="1:8" ht="21.75" customHeight="1" thickBot="1">
      <c r="A18" s="1030"/>
      <c r="B18" s="2538" t="s">
        <v>109</v>
      </c>
      <c r="C18" s="2541"/>
      <c r="D18" s="2541"/>
      <c r="E18" s="2542"/>
      <c r="F18" s="1053">
        <f>SUM(F9:F17)</f>
        <v>0</v>
      </c>
      <c r="G18" s="1054">
        <f>SUM(G9:G17)</f>
        <v>0</v>
      </c>
      <c r="H18" s="1032"/>
    </row>
    <row r="19" spans="1:8" ht="19.5" customHeight="1">
      <c r="A19" s="1030"/>
      <c r="B19" s="1055" t="s">
        <v>808</v>
      </c>
      <c r="C19" s="2543" t="s">
        <v>755</v>
      </c>
      <c r="D19" s="2543"/>
      <c r="E19" s="2543"/>
      <c r="F19" s="2543"/>
      <c r="G19" s="2543"/>
      <c r="H19" s="1032"/>
    </row>
    <row r="20" spans="1:8" ht="19.5" customHeight="1">
      <c r="A20" s="1030"/>
      <c r="B20" s="1056"/>
      <c r="C20" s="2544"/>
      <c r="D20" s="2544"/>
      <c r="E20" s="2544"/>
      <c r="F20" s="2544"/>
      <c r="G20" s="2544"/>
      <c r="H20" s="1032"/>
    </row>
    <row r="21" spans="1:8" ht="19.5" customHeight="1">
      <c r="A21" s="1030"/>
      <c r="B21" s="1056"/>
      <c r="C21" s="1056"/>
      <c r="D21" s="1056"/>
      <c r="E21" s="1056"/>
      <c r="F21" s="1056"/>
      <c r="G21" s="1056"/>
      <c r="H21" s="1032"/>
    </row>
    <row r="22" spans="1:8" ht="19.5" customHeight="1">
      <c r="A22" s="1030"/>
      <c r="B22" s="1056"/>
      <c r="C22" s="1056"/>
      <c r="D22" s="1056"/>
      <c r="E22" s="1056"/>
      <c r="F22" s="1056"/>
      <c r="G22" s="1056"/>
      <c r="H22" s="1032"/>
    </row>
    <row r="23" spans="1:8" ht="19.5" customHeight="1">
      <c r="A23" s="1030"/>
      <c r="B23" s="1056"/>
      <c r="C23" s="1056"/>
      <c r="D23" s="1056"/>
      <c r="E23" s="1056"/>
      <c r="F23" s="1056"/>
      <c r="G23" s="1056"/>
      <c r="H23" s="1032"/>
    </row>
    <row r="24" spans="1:8" ht="19.5" customHeight="1">
      <c r="A24" s="1030"/>
      <c r="B24" s="1056"/>
      <c r="C24" s="1056"/>
      <c r="D24" s="1056"/>
      <c r="E24" s="1056"/>
      <c r="F24" s="1056"/>
      <c r="G24" s="1056"/>
      <c r="H24" s="1032"/>
    </row>
    <row r="25" spans="1:8" ht="19.5" customHeight="1">
      <c r="A25" s="1030"/>
      <c r="B25" s="1056"/>
      <c r="C25" s="1056"/>
      <c r="D25" s="1056"/>
      <c r="E25" s="1056"/>
      <c r="F25" s="1056"/>
      <c r="G25" s="1056"/>
      <c r="H25" s="1032"/>
    </row>
    <row r="26" spans="1:8" ht="19.5" customHeight="1">
      <c r="A26" s="1030"/>
      <c r="B26" s="1056"/>
      <c r="C26" s="1056"/>
      <c r="D26" s="1056"/>
      <c r="E26" s="1056"/>
      <c r="F26" s="1056"/>
      <c r="G26" s="1056"/>
      <c r="H26" s="1032"/>
    </row>
    <row r="27" spans="1:8" ht="19.5" customHeight="1">
      <c r="A27" s="1030"/>
      <c r="B27" s="1056"/>
      <c r="C27" s="1056"/>
      <c r="D27" s="1056"/>
      <c r="E27" s="1056"/>
      <c r="F27" s="1056"/>
      <c r="G27" s="1056"/>
      <c r="H27" s="1032"/>
    </row>
    <row r="28" spans="1:8" ht="19.5" customHeight="1">
      <c r="A28" s="1030"/>
      <c r="B28" s="1056"/>
      <c r="C28" s="1056"/>
      <c r="D28" s="1056"/>
      <c r="E28" s="1056"/>
      <c r="F28" s="1056"/>
      <c r="G28" s="1056"/>
      <c r="H28" s="1032"/>
    </row>
    <row r="29" spans="1:8" ht="19.5" customHeight="1">
      <c r="A29" s="1030"/>
      <c r="B29" s="1056"/>
      <c r="C29" s="1056"/>
      <c r="D29" s="1056"/>
      <c r="E29" s="1056"/>
      <c r="F29" s="1056"/>
      <c r="G29" s="1056"/>
      <c r="H29" s="1032"/>
    </row>
    <row r="30" spans="1:8" ht="19.5" customHeight="1">
      <c r="A30" s="1030"/>
      <c r="B30" s="1056"/>
      <c r="C30" s="1056"/>
      <c r="D30" s="1056"/>
      <c r="E30" s="1056"/>
      <c r="F30" s="1056"/>
      <c r="G30" s="1056"/>
      <c r="H30" s="1032"/>
    </row>
    <row r="31" spans="1:8" ht="18" customHeight="1">
      <c r="A31" s="1057"/>
      <c r="B31" s="1058"/>
      <c r="C31" s="1058"/>
      <c r="D31" s="1058"/>
      <c r="E31" s="1058"/>
      <c r="F31" s="1058"/>
      <c r="G31" s="1058"/>
      <c r="H31" s="1059"/>
    </row>
  </sheetData>
  <sheetProtection insertColumns="0" insertRows="0"/>
  <mergeCells count="4">
    <mergeCell ref="F3:G3"/>
    <mergeCell ref="B5:G5"/>
    <mergeCell ref="B18:E18"/>
    <mergeCell ref="C19:G20"/>
  </mergeCells>
  <phoneticPr fontId="7"/>
  <printOptions horizontalCentered="1"/>
  <pageMargins left="0.55118110236220474" right="0.55118110236220474" top="0.70866141732283472" bottom="0.98425196850393704" header="0.51181102362204722" footer="0.51181102362204722"/>
  <pageSetup paperSize="9" scale="75" orientation="landscape"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D34"/>
  <sheetViews>
    <sheetView workbookViewId="0">
      <selection activeCell="C18" sqref="C18"/>
    </sheetView>
  </sheetViews>
  <sheetFormatPr defaultRowHeight="13.5"/>
  <cols>
    <col min="2" max="2" width="18.75" customWidth="1"/>
    <col min="3" max="3" width="80.25" customWidth="1"/>
  </cols>
  <sheetData>
    <row r="1" spans="1:4" ht="19.5" thickBot="1">
      <c r="A1" s="2687">
        <v>0.99</v>
      </c>
      <c r="B1" s="2688"/>
      <c r="C1" s="593"/>
    </row>
    <row r="2" spans="1:4">
      <c r="A2" s="594" t="s">
        <v>508</v>
      </c>
      <c r="B2" s="595" t="s">
        <v>509</v>
      </c>
      <c r="C2" s="596" t="s">
        <v>510</v>
      </c>
    </row>
    <row r="3" spans="1:4">
      <c r="A3" s="597"/>
      <c r="B3" s="598">
        <v>44795</v>
      </c>
      <c r="C3" s="599" t="s">
        <v>511</v>
      </c>
    </row>
    <row r="4" spans="1:4">
      <c r="A4" s="597"/>
      <c r="B4" s="598"/>
      <c r="C4" s="599" t="s">
        <v>512</v>
      </c>
    </row>
    <row r="5" spans="1:4">
      <c r="A5" s="597"/>
      <c r="B5" s="597"/>
      <c r="C5" s="599" t="s">
        <v>513</v>
      </c>
    </row>
    <row r="6" spans="1:4">
      <c r="A6" s="597"/>
      <c r="B6" s="598"/>
      <c r="C6" s="599" t="s">
        <v>514</v>
      </c>
    </row>
    <row r="7" spans="1:4">
      <c r="A7" s="597"/>
      <c r="B7" s="597"/>
      <c r="C7" s="599" t="s">
        <v>548</v>
      </c>
      <c r="D7" s="634" t="s">
        <v>549</v>
      </c>
    </row>
    <row r="8" spans="1:4">
      <c r="A8" s="597"/>
      <c r="B8" s="597"/>
      <c r="C8" s="599" t="s">
        <v>551</v>
      </c>
    </row>
    <row r="9" spans="1:4">
      <c r="A9" s="597"/>
      <c r="B9" s="598">
        <v>44796</v>
      </c>
      <c r="C9" s="599" t="s">
        <v>642</v>
      </c>
    </row>
    <row r="10" spans="1:4">
      <c r="A10" s="597"/>
      <c r="B10" s="597"/>
      <c r="C10" s="599" t="s">
        <v>643</v>
      </c>
    </row>
    <row r="11" spans="1:4">
      <c r="A11" s="597"/>
      <c r="B11" s="597"/>
      <c r="C11" s="599" t="s">
        <v>644</v>
      </c>
    </row>
    <row r="12" spans="1:4">
      <c r="A12" s="597"/>
      <c r="B12" s="597"/>
      <c r="C12" s="599"/>
    </row>
    <row r="13" spans="1:4">
      <c r="A13" s="597"/>
      <c r="B13" s="597"/>
      <c r="C13" s="599"/>
    </row>
    <row r="14" spans="1:4">
      <c r="A14" s="597"/>
      <c r="B14" s="597"/>
      <c r="C14" s="599"/>
    </row>
    <row r="15" spans="1:4">
      <c r="A15" s="597"/>
      <c r="B15" s="597"/>
      <c r="C15" s="599"/>
    </row>
    <row r="16" spans="1:4">
      <c r="A16" s="597"/>
      <c r="B16" s="597"/>
      <c r="C16" s="599"/>
    </row>
    <row r="17" spans="1:3">
      <c r="A17" s="597"/>
      <c r="B17" s="598"/>
      <c r="C17" s="599"/>
    </row>
    <row r="18" spans="1:3">
      <c r="A18" s="597"/>
      <c r="B18" s="597"/>
      <c r="C18" s="599"/>
    </row>
    <row r="19" spans="1:3">
      <c r="A19" s="597"/>
      <c r="B19" s="598"/>
      <c r="C19" s="599"/>
    </row>
    <row r="20" spans="1:3">
      <c r="A20" s="597"/>
      <c r="B20" s="597"/>
      <c r="C20" s="599"/>
    </row>
    <row r="21" spans="1:3">
      <c r="A21" s="597"/>
      <c r="B21" s="598"/>
      <c r="C21" s="599"/>
    </row>
    <row r="22" spans="1:3">
      <c r="A22" s="597"/>
      <c r="B22" s="598"/>
      <c r="C22" s="599"/>
    </row>
    <row r="23" spans="1:3">
      <c r="A23" s="597"/>
      <c r="B23" s="598"/>
      <c r="C23" s="599"/>
    </row>
    <row r="24" spans="1:3">
      <c r="A24" s="597"/>
      <c r="B24" s="598"/>
      <c r="C24" s="599"/>
    </row>
    <row r="25" spans="1:3">
      <c r="A25" s="597"/>
      <c r="B25" s="598"/>
      <c r="C25" s="599"/>
    </row>
    <row r="26" spans="1:3">
      <c r="A26" s="597"/>
      <c r="B26" s="597"/>
      <c r="C26" s="599"/>
    </row>
    <row r="27" spans="1:3">
      <c r="A27" s="597"/>
      <c r="B27" s="598"/>
      <c r="C27" s="599"/>
    </row>
    <row r="28" spans="1:3">
      <c r="A28" s="597"/>
      <c r="B28" s="597"/>
      <c r="C28" s="599"/>
    </row>
    <row r="29" spans="1:3">
      <c r="A29" s="597"/>
      <c r="B29" s="597"/>
      <c r="C29" s="599"/>
    </row>
    <row r="30" spans="1:3">
      <c r="A30" s="597"/>
      <c r="B30" s="597"/>
      <c r="C30" s="599"/>
    </row>
    <row r="31" spans="1:3">
      <c r="A31" s="597"/>
      <c r="B31" s="597"/>
      <c r="C31" s="599"/>
    </row>
    <row r="32" spans="1:3">
      <c r="A32" s="597"/>
      <c r="B32" s="597"/>
      <c r="C32" s="599"/>
    </row>
    <row r="33" spans="1:3">
      <c r="A33" s="597"/>
      <c r="B33" s="597"/>
      <c r="C33" s="599"/>
    </row>
    <row r="34" spans="1:3">
      <c r="A34" s="597"/>
      <c r="B34" s="597"/>
      <c r="C34" s="599"/>
    </row>
  </sheetData>
  <mergeCells count="1">
    <mergeCell ref="A1:B1"/>
  </mergeCells>
  <phoneticPr fontId="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N84"/>
  <sheetViews>
    <sheetView showGridLines="0" view="pageBreakPreview" zoomScale="85" zoomScaleNormal="100" zoomScaleSheetLayoutView="85" workbookViewId="0">
      <selection activeCell="U7" sqref="U7:AG7"/>
    </sheetView>
  </sheetViews>
  <sheetFormatPr defaultColWidth="9" defaultRowHeight="18" customHeight="1"/>
  <cols>
    <col min="1" max="1" width="2" style="1" customWidth="1"/>
    <col min="2" max="2" width="2.5" style="1" customWidth="1"/>
    <col min="3" max="22" width="3" style="1" customWidth="1"/>
    <col min="23" max="23" width="4.5" style="1" customWidth="1"/>
    <col min="24" max="34" width="3" style="1" customWidth="1"/>
    <col min="35" max="35" width="3.375" style="1" customWidth="1"/>
    <col min="36" max="37" width="3.375" style="1" hidden="1" customWidth="1"/>
    <col min="38" max="52" width="3.375" style="1" customWidth="1"/>
    <col min="53" max="16384" width="9" style="1"/>
  </cols>
  <sheetData>
    <row r="1" spans="2:40" ht="18" customHeight="1">
      <c r="B1" s="99" t="s">
        <v>408</v>
      </c>
    </row>
    <row r="2" spans="2:40" ht="18" customHeight="1">
      <c r="B2" s="1339" t="str">
        <f>"令和"&amp;①平均年齢別児童数計算表!$E$3&amp;"年度加算率等認定申請書（処遇改善等加算Ⅰ）"</f>
        <v>令和4年度加算率等認定申請書（処遇改善等加算Ⅰ）</v>
      </c>
      <c r="C2" s="1339"/>
      <c r="D2" s="1339"/>
      <c r="E2" s="1339"/>
      <c r="F2" s="1339"/>
      <c r="G2" s="1339"/>
      <c r="H2" s="1339"/>
      <c r="I2" s="1339"/>
      <c r="J2" s="1339"/>
      <c r="K2" s="1339"/>
      <c r="L2" s="1339"/>
      <c r="M2" s="1339"/>
      <c r="N2" s="1339"/>
      <c r="O2" s="1339"/>
      <c r="P2" s="1339"/>
      <c r="Q2" s="1339"/>
      <c r="R2" s="1339"/>
      <c r="S2" s="1339"/>
      <c r="T2" s="1339"/>
      <c r="U2" s="1339"/>
      <c r="V2" s="1339"/>
      <c r="W2" s="1339"/>
      <c r="X2" s="1339"/>
      <c r="Y2" s="1339"/>
      <c r="Z2" s="1339"/>
      <c r="AA2" s="1339"/>
      <c r="AB2" s="1339"/>
      <c r="AC2" s="1339"/>
      <c r="AD2" s="1339"/>
      <c r="AE2" s="1339"/>
      <c r="AF2" s="1339"/>
      <c r="AG2" s="1339"/>
    </row>
    <row r="3" spans="2:40" ht="9.75" customHeight="1">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row>
    <row r="4" spans="2:40" ht="18" customHeight="1">
      <c r="F4" s="1340" t="s">
        <v>487</v>
      </c>
      <c r="G4" s="1340"/>
      <c r="H4" s="1340"/>
      <c r="I4" s="1340"/>
      <c r="J4" s="1340"/>
      <c r="K4" s="1340"/>
      <c r="L4" s="1340"/>
      <c r="M4" s="8"/>
      <c r="N4" s="8"/>
      <c r="O4" s="8"/>
      <c r="AJ4" s="1" t="s">
        <v>0</v>
      </c>
    </row>
    <row r="5" spans="2:40" ht="17.25" customHeight="1">
      <c r="F5" s="1340" t="s">
        <v>488</v>
      </c>
      <c r="G5" s="1340"/>
      <c r="H5" s="1340"/>
      <c r="I5" s="1340"/>
      <c r="J5" s="1340"/>
      <c r="K5" s="1340"/>
      <c r="L5" s="1340"/>
      <c r="M5" s="8"/>
      <c r="N5" s="8"/>
      <c r="O5" s="8"/>
      <c r="AJ5" s="1" t="s">
        <v>316</v>
      </c>
    </row>
    <row r="6" spans="2:40" ht="17.25" customHeight="1" thickBot="1">
      <c r="F6" s="8"/>
      <c r="G6" s="8"/>
      <c r="H6" s="8"/>
      <c r="I6" s="8"/>
      <c r="J6" s="8"/>
      <c r="K6" s="8"/>
      <c r="L6" s="8"/>
      <c r="M6" s="8"/>
      <c r="N6" s="8"/>
      <c r="O6" s="8"/>
      <c r="P6" s="9"/>
      <c r="U6" s="1341">
        <v>44896</v>
      </c>
      <c r="V6" s="1341"/>
      <c r="W6" s="1341"/>
      <c r="X6" s="1341"/>
      <c r="Y6" s="1341"/>
      <c r="Z6" s="1341"/>
      <c r="AA6" s="1341"/>
      <c r="AB6" s="1341"/>
      <c r="AC6" s="1341"/>
      <c r="AD6" s="1341"/>
      <c r="AE6" s="1341"/>
      <c r="AF6" s="1341"/>
      <c r="AG6" s="1341"/>
      <c r="AJ6" s="1" t="s">
        <v>317</v>
      </c>
    </row>
    <row r="7" spans="2:40" ht="17.25" customHeight="1">
      <c r="F7" s="8"/>
      <c r="G7" s="8"/>
      <c r="N7" s="8"/>
      <c r="O7" s="1342" t="s">
        <v>6</v>
      </c>
      <c r="P7" s="1343"/>
      <c r="Q7" s="1343"/>
      <c r="R7" s="1343"/>
      <c r="S7" s="1343"/>
      <c r="T7" s="1343"/>
      <c r="U7" s="1344" t="s">
        <v>515</v>
      </c>
      <c r="V7" s="1345"/>
      <c r="W7" s="1345"/>
      <c r="X7" s="1345"/>
      <c r="Y7" s="1345"/>
      <c r="Z7" s="1345"/>
      <c r="AA7" s="1345"/>
      <c r="AB7" s="1345"/>
      <c r="AC7" s="1345"/>
      <c r="AD7" s="1345"/>
      <c r="AE7" s="1345"/>
      <c r="AF7" s="1345"/>
      <c r="AG7" s="1346"/>
      <c r="AJ7" s="1" t="s">
        <v>318</v>
      </c>
    </row>
    <row r="8" spans="2:40" ht="17.25" customHeight="1">
      <c r="N8" s="8"/>
      <c r="O8" s="1330" t="s">
        <v>9</v>
      </c>
      <c r="P8" s="1331"/>
      <c r="Q8" s="1331"/>
      <c r="R8" s="1331"/>
      <c r="S8" s="1331"/>
      <c r="T8" s="1331"/>
      <c r="U8" s="1332" t="str">
        <f>①平均年齢別児童数計算表!$N$3</f>
        <v>記載例小規模保育園</v>
      </c>
      <c r="V8" s="1333"/>
      <c r="W8" s="1333"/>
      <c r="X8" s="1333"/>
      <c r="Y8" s="1333"/>
      <c r="Z8" s="1333"/>
      <c r="AA8" s="1333"/>
      <c r="AB8" s="1333"/>
      <c r="AC8" s="1333"/>
      <c r="AD8" s="1333"/>
      <c r="AE8" s="1333"/>
      <c r="AF8" s="1333"/>
      <c r="AG8" s="1334"/>
      <c r="AJ8" s="1" t="s">
        <v>319</v>
      </c>
    </row>
    <row r="9" spans="2:40" ht="17.25" customHeight="1">
      <c r="N9" s="8"/>
      <c r="O9" s="1330" t="s">
        <v>41</v>
      </c>
      <c r="P9" s="1331"/>
      <c r="Q9" s="1331"/>
      <c r="R9" s="1331"/>
      <c r="S9" s="1331"/>
      <c r="T9" s="1331"/>
      <c r="U9" s="1332" t="str">
        <f>①平均年齢別児童数計算表!$N$4</f>
        <v>小規模保育事業所Ａ型</v>
      </c>
      <c r="V9" s="1333"/>
      <c r="W9" s="1333"/>
      <c r="X9" s="1333"/>
      <c r="Y9" s="1333"/>
      <c r="Z9" s="1333"/>
      <c r="AA9" s="1333"/>
      <c r="AB9" s="1333"/>
      <c r="AC9" s="1333"/>
      <c r="AD9" s="1333"/>
      <c r="AE9" s="1333"/>
      <c r="AF9" s="1333"/>
      <c r="AG9" s="1334"/>
      <c r="AJ9" s="1" t="s">
        <v>320</v>
      </c>
    </row>
    <row r="10" spans="2:40" ht="17.25" customHeight="1">
      <c r="N10" s="8"/>
      <c r="O10" s="1330" t="s">
        <v>35</v>
      </c>
      <c r="P10" s="1331"/>
      <c r="Q10" s="1331"/>
      <c r="R10" s="1331"/>
      <c r="S10" s="1331"/>
      <c r="T10" s="1331"/>
      <c r="U10" s="4"/>
      <c r="V10" s="3"/>
      <c r="W10" s="4"/>
      <c r="X10" s="2"/>
      <c r="Y10" s="3"/>
      <c r="Z10" s="4"/>
      <c r="AA10" s="3"/>
      <c r="AB10" s="4"/>
      <c r="AC10" s="2"/>
      <c r="AD10" s="2"/>
      <c r="AE10" s="2"/>
      <c r="AF10" s="3"/>
      <c r="AG10" s="5"/>
      <c r="AJ10" s="1" t="s">
        <v>321</v>
      </c>
    </row>
    <row r="11" spans="2:40" ht="17.25" customHeight="1" thickBot="1">
      <c r="B11" s="9"/>
      <c r="C11" s="9"/>
      <c r="D11" s="9"/>
      <c r="E11" s="9"/>
      <c r="F11" s="9"/>
      <c r="G11" s="9"/>
      <c r="N11" s="9"/>
      <c r="O11" s="1335" t="s">
        <v>10</v>
      </c>
      <c r="P11" s="1336"/>
      <c r="Q11" s="1336"/>
      <c r="R11" s="1336"/>
      <c r="S11" s="1336"/>
      <c r="T11" s="1336"/>
      <c r="U11" s="1337" t="str">
        <f>①平均年齢別児童数計算表!$N$5&amp;①平均年齢別児童数計算表!$N$6</f>
        <v>社会福祉法人　記載例福祉会理事長　三木　太郎</v>
      </c>
      <c r="V11" s="1337"/>
      <c r="W11" s="1337"/>
      <c r="X11" s="1337"/>
      <c r="Y11" s="1337"/>
      <c r="Z11" s="1337"/>
      <c r="AA11" s="1337"/>
      <c r="AB11" s="1337"/>
      <c r="AC11" s="1337"/>
      <c r="AD11" s="1337"/>
      <c r="AE11" s="1337"/>
      <c r="AF11" s="1337"/>
      <c r="AG11" s="1338"/>
      <c r="AJ11" s="1" t="s">
        <v>322</v>
      </c>
    </row>
    <row r="12" spans="2:40" ht="9.75" customHeight="1">
      <c r="B12" s="9"/>
      <c r="C12" s="9"/>
      <c r="D12" s="9"/>
      <c r="E12" s="9"/>
      <c r="F12" s="9"/>
      <c r="G12" s="9"/>
      <c r="H12" s="9"/>
      <c r="I12" s="9"/>
      <c r="J12" s="9"/>
      <c r="K12" s="9"/>
      <c r="L12" s="9"/>
      <c r="M12" s="9"/>
      <c r="N12" s="9"/>
      <c r="O12" s="9"/>
      <c r="Q12" s="276"/>
      <c r="R12" s="276"/>
      <c r="S12" s="276"/>
      <c r="T12" s="276"/>
      <c r="U12" s="284"/>
      <c r="V12" s="276"/>
      <c r="W12" s="276"/>
      <c r="X12" s="276"/>
      <c r="Y12" s="276"/>
      <c r="Z12" s="12"/>
      <c r="AA12" s="12"/>
      <c r="AB12" s="12"/>
      <c r="AC12" s="12"/>
      <c r="AD12" s="12"/>
      <c r="AE12" s="12"/>
      <c r="AF12" s="12"/>
      <c r="AG12" s="12"/>
      <c r="AJ12" s="1" t="s">
        <v>323</v>
      </c>
    </row>
    <row r="13" spans="2:40" ht="9.75" customHeight="1">
      <c r="B13" s="9"/>
      <c r="C13" s="9"/>
      <c r="D13" s="9"/>
      <c r="E13" s="9"/>
      <c r="F13" s="9"/>
      <c r="G13" s="9"/>
      <c r="H13" s="9"/>
      <c r="I13" s="9"/>
      <c r="J13" s="9"/>
      <c r="K13" s="9"/>
      <c r="L13" s="9"/>
      <c r="M13" s="9"/>
      <c r="N13" s="9"/>
      <c r="O13" s="9"/>
      <c r="Q13" s="276"/>
      <c r="R13" s="276"/>
      <c r="S13" s="276"/>
      <c r="T13" s="276"/>
      <c r="U13" s="276"/>
      <c r="V13" s="276"/>
      <c r="W13" s="276"/>
      <c r="X13" s="276"/>
      <c r="Y13" s="276"/>
      <c r="Z13" s="12"/>
      <c r="AA13" s="12"/>
      <c r="AB13" s="12"/>
      <c r="AC13" s="12"/>
      <c r="AD13" s="12"/>
      <c r="AE13" s="12"/>
      <c r="AF13" s="12"/>
      <c r="AG13" s="12"/>
    </row>
    <row r="14" spans="2:40" ht="18.75" customHeight="1" thickBot="1">
      <c r="B14" s="285" t="s">
        <v>160</v>
      </c>
      <c r="D14" s="74"/>
      <c r="E14" s="74"/>
      <c r="F14" s="74"/>
      <c r="G14" s="74"/>
      <c r="H14" s="74"/>
      <c r="I14" s="74"/>
      <c r="J14" s="74"/>
      <c r="K14" s="286"/>
      <c r="L14" s="286"/>
      <c r="M14" s="286"/>
      <c r="N14" s="286"/>
      <c r="O14" s="286"/>
      <c r="P14" s="286"/>
      <c r="Q14" s="286"/>
      <c r="R14" s="286"/>
      <c r="S14" s="286"/>
      <c r="T14" s="286"/>
      <c r="U14" s="286"/>
      <c r="V14" s="74"/>
      <c r="W14" s="74"/>
      <c r="X14" s="74"/>
      <c r="Y14" s="74"/>
      <c r="Z14" s="74"/>
      <c r="AA14" s="74"/>
      <c r="AB14" s="74"/>
      <c r="AC14" s="74"/>
      <c r="AD14" s="74"/>
      <c r="AE14" s="74"/>
      <c r="AF14" s="74"/>
      <c r="AG14" s="74"/>
      <c r="AH14" s="74"/>
      <c r="AI14" s="74"/>
      <c r="AJ14" s="74"/>
      <c r="AK14" s="74"/>
      <c r="AL14" s="74"/>
      <c r="AM14" s="74"/>
      <c r="AN14" s="74"/>
    </row>
    <row r="15" spans="2:40" ht="10.5" customHeight="1" thickTop="1">
      <c r="B15" s="74"/>
      <c r="C15" s="1347" t="s">
        <v>150</v>
      </c>
      <c r="D15" s="1348"/>
      <c r="E15" s="1348"/>
      <c r="F15" s="1348"/>
      <c r="G15" s="1348"/>
      <c r="H15" s="1348"/>
      <c r="I15" s="1348"/>
      <c r="J15" s="1348"/>
      <c r="K15" s="1348"/>
      <c r="L15" s="1349"/>
      <c r="M15" s="1353" t="s">
        <v>239</v>
      </c>
      <c r="N15" s="1354"/>
      <c r="O15" s="1354"/>
      <c r="P15" s="1354"/>
      <c r="Q15" s="1354"/>
      <c r="R15" s="1354"/>
      <c r="S15" s="1354"/>
      <c r="T15" s="1354"/>
      <c r="U15" s="1354"/>
      <c r="V15" s="1354"/>
      <c r="W15" s="287"/>
      <c r="X15" s="265"/>
      <c r="Y15" s="265"/>
      <c r="Z15" s="288"/>
      <c r="AA15" s="1357" t="s">
        <v>145</v>
      </c>
      <c r="AB15" s="1358"/>
      <c r="AC15" s="1358"/>
      <c r="AD15" s="1358"/>
      <c r="AE15" s="1358"/>
      <c r="AF15" s="1358"/>
      <c r="AG15" s="1359"/>
      <c r="AH15" s="74"/>
    </row>
    <row r="16" spans="2:40" ht="34.5" customHeight="1">
      <c r="B16" s="74"/>
      <c r="C16" s="1350"/>
      <c r="D16" s="1351"/>
      <c r="E16" s="1351"/>
      <c r="F16" s="1351"/>
      <c r="G16" s="1351"/>
      <c r="H16" s="1351"/>
      <c r="I16" s="1351"/>
      <c r="J16" s="1351"/>
      <c r="K16" s="1351"/>
      <c r="L16" s="1352"/>
      <c r="M16" s="1355"/>
      <c r="N16" s="1356"/>
      <c r="O16" s="1356"/>
      <c r="P16" s="1356"/>
      <c r="Q16" s="1356"/>
      <c r="R16" s="1356"/>
      <c r="S16" s="1356"/>
      <c r="T16" s="1356"/>
      <c r="U16" s="1356"/>
      <c r="V16" s="1356"/>
      <c r="W16" s="1362" t="s">
        <v>238</v>
      </c>
      <c r="X16" s="1363"/>
      <c r="Y16" s="1363"/>
      <c r="Z16" s="1364"/>
      <c r="AA16" s="1360"/>
      <c r="AB16" s="1351"/>
      <c r="AC16" s="1351"/>
      <c r="AD16" s="1351"/>
      <c r="AE16" s="1351"/>
      <c r="AF16" s="1351"/>
      <c r="AG16" s="1361"/>
      <c r="AH16" s="74"/>
    </row>
    <row r="17" spans="2:40" ht="18.75" customHeight="1" thickBot="1">
      <c r="B17" s="74"/>
      <c r="C17" s="1365" t="s">
        <v>816</v>
      </c>
      <c r="D17" s="1366"/>
      <c r="E17" s="1367"/>
      <c r="F17" s="1368">
        <v>12</v>
      </c>
      <c r="G17" s="1369"/>
      <c r="H17" s="1369"/>
      <c r="I17" s="1369"/>
      <c r="J17" s="1369"/>
      <c r="K17" s="1369"/>
      <c r="L17" s="289" t="s">
        <v>148</v>
      </c>
      <c r="M17" s="1370" t="s">
        <v>816</v>
      </c>
      <c r="N17" s="1366"/>
      <c r="O17" s="1367"/>
      <c r="P17" s="1368">
        <v>7</v>
      </c>
      <c r="Q17" s="1371"/>
      <c r="R17" s="1371"/>
      <c r="S17" s="1371"/>
      <c r="T17" s="1371"/>
      <c r="U17" s="1371"/>
      <c r="V17" s="289" t="s">
        <v>148</v>
      </c>
      <c r="W17" s="1370" t="s">
        <v>645</v>
      </c>
      <c r="X17" s="1366"/>
      <c r="Y17" s="1366"/>
      <c r="Z17" s="1372"/>
      <c r="AA17" s="1373">
        <f>F17+P17</f>
        <v>19</v>
      </c>
      <c r="AB17" s="1374"/>
      <c r="AC17" s="1374"/>
      <c r="AD17" s="1374"/>
      <c r="AE17" s="1374"/>
      <c r="AF17" s="1374"/>
      <c r="AG17" s="290" t="s">
        <v>148</v>
      </c>
      <c r="AH17" s="74"/>
    </row>
    <row r="18" spans="2:40" ht="14.25">
      <c r="B18" s="74"/>
      <c r="C18" s="291" t="s">
        <v>127</v>
      </c>
      <c r="D18" s="292" t="s">
        <v>374</v>
      </c>
      <c r="E18" s="293"/>
      <c r="F18" s="293"/>
      <c r="G18" s="293"/>
      <c r="H18" s="293"/>
      <c r="I18" s="293"/>
      <c r="J18" s="293"/>
      <c r="K18" s="138"/>
      <c r="L18" s="138"/>
      <c r="M18" s="138"/>
      <c r="N18" s="138"/>
      <c r="O18" s="138"/>
      <c r="P18" s="138"/>
      <c r="Q18" s="138"/>
      <c r="R18" s="138"/>
      <c r="S18" s="138"/>
      <c r="T18" s="138"/>
      <c r="U18" s="138"/>
      <c r="V18" s="293"/>
      <c r="W18" s="293"/>
      <c r="X18" s="293"/>
      <c r="Y18" s="293"/>
      <c r="Z18" s="293"/>
      <c r="AA18" s="293"/>
      <c r="AB18" s="293"/>
      <c r="AC18" s="293"/>
      <c r="AD18" s="293"/>
      <c r="AE18" s="293"/>
      <c r="AF18" s="293"/>
      <c r="AG18" s="293"/>
      <c r="AH18" s="74"/>
    </row>
    <row r="19" spans="2:40" ht="14.25">
      <c r="B19" s="74"/>
      <c r="C19" s="291" t="s">
        <v>127</v>
      </c>
      <c r="D19" s="294" t="s">
        <v>241</v>
      </c>
      <c r="E19" s="295"/>
      <c r="F19" s="295"/>
      <c r="G19" s="295"/>
      <c r="H19" s="295"/>
      <c r="I19" s="295"/>
      <c r="J19" s="295"/>
      <c r="K19" s="296"/>
      <c r="L19" s="296"/>
      <c r="M19" s="296"/>
      <c r="N19" s="296"/>
      <c r="O19" s="296"/>
      <c r="P19" s="296"/>
      <c r="Q19" s="296"/>
      <c r="R19" s="296"/>
      <c r="S19" s="296"/>
      <c r="T19" s="296"/>
      <c r="U19" s="296"/>
      <c r="V19" s="295"/>
      <c r="W19" s="295"/>
      <c r="X19" s="295"/>
      <c r="Y19" s="295"/>
      <c r="Z19" s="295"/>
      <c r="AA19" s="295"/>
      <c r="AB19" s="295"/>
      <c r="AC19" s="295"/>
      <c r="AD19" s="295"/>
      <c r="AE19" s="295"/>
      <c r="AF19" s="295"/>
      <c r="AG19" s="295"/>
      <c r="AH19" s="74"/>
    </row>
    <row r="20" spans="2:40" ht="12" customHeight="1">
      <c r="B20" s="9"/>
      <c r="C20" s="291" t="s">
        <v>127</v>
      </c>
      <c r="D20" s="297" t="s">
        <v>240</v>
      </c>
      <c r="E20" s="298"/>
      <c r="F20" s="298"/>
      <c r="G20" s="298"/>
      <c r="H20" s="298"/>
      <c r="I20" s="298"/>
      <c r="J20" s="298"/>
      <c r="K20" s="299"/>
      <c r="L20" s="299"/>
      <c r="M20" s="299"/>
      <c r="N20" s="298"/>
      <c r="O20" s="298"/>
      <c r="P20" s="298"/>
      <c r="Q20" s="298"/>
      <c r="R20" s="298"/>
      <c r="S20" s="298"/>
      <c r="T20" s="298"/>
      <c r="U20" s="299"/>
      <c r="V20" s="299"/>
      <c r="W20" s="299"/>
      <c r="X20" s="299"/>
      <c r="Y20" s="8"/>
      <c r="Z20" s="8"/>
      <c r="AA20" s="8"/>
      <c r="AB20" s="8"/>
      <c r="AC20" s="8"/>
      <c r="AD20" s="8"/>
      <c r="AE20" s="8"/>
      <c r="AF20" s="8"/>
      <c r="AG20" s="8"/>
      <c r="AH20" s="9"/>
    </row>
    <row r="21" spans="2:40" ht="9.75" customHeight="1">
      <c r="B21" s="9"/>
      <c r="C21" s="9"/>
      <c r="D21" s="9"/>
      <c r="E21" s="9"/>
      <c r="F21" s="9"/>
      <c r="G21" s="9"/>
      <c r="H21" s="9"/>
      <c r="I21" s="9"/>
      <c r="J21" s="9"/>
      <c r="K21" s="9"/>
      <c r="L21" s="9"/>
      <c r="M21" s="9"/>
      <c r="N21" s="9"/>
      <c r="O21" s="9"/>
      <c r="Q21" s="276"/>
      <c r="R21" s="276"/>
      <c r="S21" s="276"/>
      <c r="T21" s="276"/>
      <c r="U21" s="276"/>
      <c r="V21" s="276"/>
      <c r="W21" s="276"/>
      <c r="X21" s="276"/>
      <c r="Y21" s="276"/>
      <c r="Z21" s="12"/>
      <c r="AA21" s="12"/>
      <c r="AB21" s="12"/>
      <c r="AC21" s="12"/>
      <c r="AD21" s="12"/>
      <c r="AE21" s="12"/>
      <c r="AF21" s="12"/>
      <c r="AG21" s="12"/>
    </row>
    <row r="22" spans="2:40" ht="18.75" customHeight="1" thickBot="1">
      <c r="B22" s="1" t="s">
        <v>161</v>
      </c>
      <c r="C22" s="295"/>
      <c r="D22" s="74"/>
      <c r="E22" s="74"/>
      <c r="F22" s="74"/>
      <c r="G22" s="74"/>
      <c r="H22" s="74"/>
      <c r="I22" s="74"/>
      <c r="J22" s="74"/>
      <c r="K22" s="286"/>
      <c r="L22" s="286"/>
      <c r="M22" s="286"/>
      <c r="N22" s="286"/>
      <c r="O22" s="286"/>
      <c r="P22" s="286"/>
      <c r="Q22" s="286"/>
      <c r="R22" s="286"/>
      <c r="S22" s="286"/>
      <c r="T22" s="286"/>
      <c r="U22" s="286"/>
      <c r="V22" s="74"/>
      <c r="W22" s="74"/>
      <c r="X22" s="74"/>
      <c r="Y22" s="74"/>
      <c r="Z22" s="74"/>
      <c r="AA22" s="74"/>
      <c r="AB22" s="74"/>
      <c r="AC22" s="74"/>
      <c r="AD22" s="74"/>
      <c r="AE22" s="74"/>
      <c r="AF22" s="74"/>
      <c r="AG22" s="74"/>
      <c r="AH22" s="74"/>
      <c r="AI22" s="74"/>
    </row>
    <row r="23" spans="2:40" ht="10.5" customHeight="1" thickTop="1">
      <c r="B23" s="74"/>
      <c r="C23" s="1347" t="s">
        <v>144</v>
      </c>
      <c r="D23" s="1348"/>
      <c r="E23" s="1348"/>
      <c r="F23" s="1348"/>
      <c r="G23" s="1348"/>
      <c r="H23" s="1348"/>
      <c r="I23" s="1348"/>
      <c r="J23" s="1348"/>
      <c r="K23" s="1348"/>
      <c r="L23" s="1349"/>
      <c r="M23" s="1353" t="s">
        <v>239</v>
      </c>
      <c r="N23" s="1354"/>
      <c r="O23" s="1354"/>
      <c r="P23" s="1354"/>
      <c r="Q23" s="1354"/>
      <c r="R23" s="1354"/>
      <c r="S23" s="1354"/>
      <c r="T23" s="1354"/>
      <c r="U23" s="1354"/>
      <c r="V23" s="1354"/>
      <c r="W23" s="287"/>
      <c r="X23" s="265"/>
      <c r="Y23" s="265"/>
      <c r="Z23" s="288"/>
      <c r="AA23" s="1357" t="s">
        <v>145</v>
      </c>
      <c r="AB23" s="1358"/>
      <c r="AC23" s="1358"/>
      <c r="AD23" s="1358"/>
      <c r="AE23" s="1358"/>
      <c r="AF23" s="1358"/>
      <c r="AG23" s="1359"/>
      <c r="AH23" s="74"/>
    </row>
    <row r="24" spans="2:40" ht="34.5" customHeight="1">
      <c r="B24" s="74"/>
      <c r="C24" s="1350"/>
      <c r="D24" s="1351"/>
      <c r="E24" s="1351"/>
      <c r="F24" s="1351"/>
      <c r="G24" s="1351"/>
      <c r="H24" s="1351"/>
      <c r="I24" s="1351"/>
      <c r="J24" s="1351"/>
      <c r="K24" s="1351"/>
      <c r="L24" s="1352"/>
      <c r="M24" s="1355"/>
      <c r="N24" s="1356"/>
      <c r="O24" s="1356"/>
      <c r="P24" s="1356"/>
      <c r="Q24" s="1356"/>
      <c r="R24" s="1356"/>
      <c r="S24" s="1356"/>
      <c r="T24" s="1356"/>
      <c r="U24" s="1356"/>
      <c r="V24" s="1356"/>
      <c r="W24" s="1362" t="s">
        <v>146</v>
      </c>
      <c r="X24" s="1363"/>
      <c r="Y24" s="1363"/>
      <c r="Z24" s="1364"/>
      <c r="AA24" s="1360"/>
      <c r="AB24" s="1351"/>
      <c r="AC24" s="1351"/>
      <c r="AD24" s="1351"/>
      <c r="AE24" s="1351"/>
      <c r="AF24" s="1351"/>
      <c r="AG24" s="1361"/>
      <c r="AH24" s="74"/>
      <c r="AJ24" s="1" t="s">
        <v>139</v>
      </c>
      <c r="AK24" s="1" t="s">
        <v>147</v>
      </c>
    </row>
    <row r="25" spans="2:40" ht="18.75" customHeight="1" thickBot="1">
      <c r="B25" s="74"/>
      <c r="C25" s="1365" t="s">
        <v>816</v>
      </c>
      <c r="D25" s="1366"/>
      <c r="E25" s="1367"/>
      <c r="F25" s="1368">
        <v>12</v>
      </c>
      <c r="G25" s="1369"/>
      <c r="H25" s="1369"/>
      <c r="I25" s="1369"/>
      <c r="J25" s="1369"/>
      <c r="K25" s="1369"/>
      <c r="L25" s="289" t="s">
        <v>817</v>
      </c>
      <c r="M25" s="1370" t="s">
        <v>816</v>
      </c>
      <c r="N25" s="1366"/>
      <c r="O25" s="1367"/>
      <c r="P25" s="1368">
        <v>6</v>
      </c>
      <c r="Q25" s="1371"/>
      <c r="R25" s="1371"/>
      <c r="S25" s="1371"/>
      <c r="T25" s="1371"/>
      <c r="U25" s="1371"/>
      <c r="V25" s="289" t="s">
        <v>148</v>
      </c>
      <c r="W25" s="1370" t="s">
        <v>645</v>
      </c>
      <c r="X25" s="1366"/>
      <c r="Y25" s="1366"/>
      <c r="Z25" s="1372"/>
      <c r="AA25" s="1373">
        <f>F25+P25</f>
        <v>18</v>
      </c>
      <c r="AB25" s="1374"/>
      <c r="AC25" s="1374"/>
      <c r="AD25" s="1374"/>
      <c r="AE25" s="1374"/>
      <c r="AF25" s="1374"/>
      <c r="AG25" s="290" t="s">
        <v>148</v>
      </c>
      <c r="AH25" s="74"/>
      <c r="AJ25" s="1" t="s">
        <v>140</v>
      </c>
      <c r="AK25" s="1" t="s">
        <v>141</v>
      </c>
    </row>
    <row r="26" spans="2:40" ht="12" customHeight="1">
      <c r="B26" s="74"/>
      <c r="C26" s="297" t="s">
        <v>149</v>
      </c>
      <c r="D26" s="295"/>
      <c r="E26" s="295"/>
      <c r="F26" s="295"/>
      <c r="G26" s="295"/>
      <c r="H26" s="295"/>
      <c r="I26" s="295"/>
      <c r="J26" s="295"/>
      <c r="K26" s="296"/>
      <c r="L26" s="296"/>
      <c r="M26" s="296"/>
      <c r="N26" s="296"/>
      <c r="O26" s="296"/>
      <c r="P26" s="296"/>
      <c r="Q26" s="296"/>
      <c r="R26" s="296"/>
      <c r="S26" s="296"/>
      <c r="T26" s="296"/>
      <c r="U26" s="296"/>
      <c r="V26" s="295"/>
      <c r="W26" s="295"/>
      <c r="X26" s="295"/>
      <c r="Y26" s="295"/>
      <c r="Z26" s="295"/>
      <c r="AA26" s="295"/>
      <c r="AB26" s="295"/>
      <c r="AC26" s="295"/>
      <c r="AD26" s="295"/>
      <c r="AE26" s="295"/>
      <c r="AF26" s="295"/>
      <c r="AG26" s="295"/>
      <c r="AH26" s="74"/>
      <c r="AK26" s="1" t="s">
        <v>140</v>
      </c>
    </row>
    <row r="27" spans="2:40" ht="9.75" customHeight="1">
      <c r="B27" s="74"/>
      <c r="D27" s="295"/>
      <c r="E27" s="295"/>
      <c r="F27" s="295"/>
      <c r="G27" s="295"/>
      <c r="H27" s="295"/>
      <c r="I27" s="295"/>
      <c r="J27" s="295"/>
      <c r="K27" s="296"/>
      <c r="L27" s="296"/>
      <c r="M27" s="296"/>
      <c r="N27" s="296"/>
      <c r="O27" s="296"/>
      <c r="P27" s="296"/>
      <c r="Q27" s="296"/>
      <c r="R27" s="296"/>
      <c r="S27" s="296"/>
      <c r="T27" s="296"/>
      <c r="U27" s="296"/>
      <c r="V27" s="295"/>
      <c r="W27" s="295"/>
      <c r="X27" s="295"/>
      <c r="Y27" s="295"/>
      <c r="Z27" s="295"/>
      <c r="AA27" s="295"/>
      <c r="AB27" s="295"/>
      <c r="AC27" s="295"/>
      <c r="AD27" s="295"/>
      <c r="AE27" s="295"/>
      <c r="AF27" s="295"/>
      <c r="AG27" s="295"/>
      <c r="AH27" s="74"/>
      <c r="AI27" s="74"/>
    </row>
    <row r="28" spans="2:40" ht="18.75" customHeight="1" thickBot="1">
      <c r="B28" s="285" t="s">
        <v>162</v>
      </c>
      <c r="D28" s="74"/>
      <c r="E28" s="74"/>
      <c r="F28" s="74"/>
      <c r="G28" s="74"/>
      <c r="H28" s="74"/>
      <c r="I28" s="74"/>
      <c r="J28" s="74"/>
      <c r="K28" s="286"/>
      <c r="L28" s="286"/>
      <c r="M28" s="286"/>
      <c r="N28" s="286"/>
      <c r="O28" s="286"/>
      <c r="P28" s="286"/>
      <c r="Q28" s="286"/>
      <c r="R28" s="286"/>
      <c r="S28" s="286"/>
      <c r="T28" s="286"/>
      <c r="U28" s="286"/>
      <c r="V28" s="74"/>
      <c r="W28" s="74"/>
      <c r="X28" s="74"/>
      <c r="Y28" s="74"/>
      <c r="Z28" s="74"/>
      <c r="AA28" s="74"/>
      <c r="AB28" s="74"/>
      <c r="AC28" s="74"/>
      <c r="AD28" s="74"/>
      <c r="AE28" s="74"/>
      <c r="AF28" s="74"/>
      <c r="AG28" s="74"/>
      <c r="AH28" s="74"/>
      <c r="AI28" s="74"/>
      <c r="AJ28" s="74"/>
      <c r="AK28" s="74"/>
      <c r="AL28" s="74"/>
      <c r="AM28" s="74"/>
      <c r="AN28" s="74"/>
    </row>
    <row r="29" spans="2:40" ht="18" customHeight="1">
      <c r="C29" s="1375" t="s">
        <v>151</v>
      </c>
      <c r="D29" s="1376"/>
      <c r="E29" s="1376"/>
      <c r="F29" s="1376"/>
      <c r="G29" s="1377"/>
      <c r="H29" s="1378" t="s">
        <v>152</v>
      </c>
      <c r="I29" s="1378"/>
      <c r="J29" s="1378"/>
      <c r="K29" s="1378"/>
      <c r="L29" s="1378"/>
      <c r="M29" s="1378"/>
      <c r="N29" s="1378"/>
      <c r="O29" s="1378"/>
      <c r="P29" s="1378"/>
      <c r="Q29" s="1378"/>
      <c r="R29" s="1378"/>
      <c r="S29" s="1378"/>
      <c r="T29" s="1378"/>
      <c r="U29" s="1378"/>
      <c r="V29" s="1378"/>
      <c r="W29" s="1378"/>
      <c r="X29" s="1378"/>
      <c r="Y29" s="1378"/>
      <c r="Z29" s="1378"/>
      <c r="AA29" s="1378"/>
      <c r="AB29" s="1378"/>
      <c r="AC29" s="1378"/>
      <c r="AD29" s="1378"/>
      <c r="AE29" s="1378"/>
      <c r="AF29" s="1378"/>
      <c r="AG29" s="1379"/>
    </row>
    <row r="30" spans="2:40" ht="36" customHeight="1">
      <c r="C30" s="1380" t="s">
        <v>618</v>
      </c>
      <c r="D30" s="1381"/>
      <c r="E30" s="1381"/>
      <c r="F30" s="1381"/>
      <c r="G30" s="1382"/>
      <c r="H30" s="1389" t="s">
        <v>507</v>
      </c>
      <c r="I30" s="1390"/>
      <c r="J30" s="1391" t="s">
        <v>310</v>
      </c>
      <c r="K30" s="1391"/>
      <c r="L30" s="1391"/>
      <c r="M30" s="1391"/>
      <c r="N30" s="1391"/>
      <c r="O30" s="1391"/>
      <c r="P30" s="1391"/>
      <c r="Q30" s="1391"/>
      <c r="R30" s="1391"/>
      <c r="S30" s="1391"/>
      <c r="T30" s="1391"/>
      <c r="U30" s="1391"/>
      <c r="V30" s="1391"/>
      <c r="W30" s="1391"/>
      <c r="X30" s="1391"/>
      <c r="Y30" s="1391"/>
      <c r="Z30" s="1391"/>
      <c r="AA30" s="1391"/>
      <c r="AB30" s="1391"/>
      <c r="AC30" s="1391"/>
      <c r="AD30" s="1391"/>
      <c r="AE30" s="1391"/>
      <c r="AF30" s="1391"/>
      <c r="AG30" s="1392"/>
    </row>
    <row r="31" spans="2:40" ht="18" customHeight="1">
      <c r="C31" s="1380"/>
      <c r="D31" s="1381"/>
      <c r="E31" s="1381"/>
      <c r="F31" s="1381"/>
      <c r="G31" s="1382"/>
      <c r="H31" s="1405" t="s">
        <v>153</v>
      </c>
      <c r="I31" s="1406"/>
      <c r="J31" s="1401" t="s">
        <v>242</v>
      </c>
      <c r="K31" s="1402"/>
      <c r="L31" s="1402"/>
      <c r="M31" s="1402"/>
      <c r="N31" s="1402"/>
      <c r="O31" s="1402"/>
      <c r="P31" s="1402"/>
      <c r="Q31" s="1402"/>
      <c r="R31" s="1402"/>
      <c r="S31" s="1402"/>
      <c r="T31" s="1402"/>
      <c r="U31" s="1402"/>
      <c r="V31" s="1403"/>
      <c r="W31" s="1403"/>
      <c r="X31" s="1403"/>
      <c r="Y31" s="1403"/>
      <c r="Z31" s="1403"/>
      <c r="AA31" s="1403"/>
      <c r="AB31" s="1403"/>
      <c r="AC31" s="1403"/>
      <c r="AD31" s="1403"/>
      <c r="AE31" s="1403"/>
      <c r="AF31" s="1403"/>
      <c r="AG31" s="1404"/>
    </row>
    <row r="32" spans="2:40" ht="18" customHeight="1">
      <c r="C32" s="1383"/>
      <c r="D32" s="1384"/>
      <c r="E32" s="1384"/>
      <c r="F32" s="1384"/>
      <c r="G32" s="1385"/>
      <c r="H32" s="1407"/>
      <c r="I32" s="1408"/>
      <c r="J32" s="300" t="s">
        <v>311</v>
      </c>
      <c r="K32" s="301"/>
      <c r="L32" s="301"/>
      <c r="M32" s="301"/>
      <c r="N32" s="301"/>
      <c r="O32" s="301"/>
      <c r="P32" s="301"/>
      <c r="Q32" s="301"/>
      <c r="R32" s="301"/>
      <c r="S32" s="301"/>
      <c r="T32" s="301"/>
      <c r="U32" s="301"/>
      <c r="V32" s="1397" t="s">
        <v>154</v>
      </c>
      <c r="W32" s="1397"/>
      <c r="X32" s="1397"/>
      <c r="Y32" s="1397"/>
      <c r="Z32" s="1397"/>
      <c r="AA32" s="1397"/>
      <c r="AB32" s="1398"/>
      <c r="AC32" s="1398"/>
      <c r="AD32" s="1398"/>
      <c r="AE32" s="1399" t="s">
        <v>155</v>
      </c>
      <c r="AF32" s="1399"/>
      <c r="AG32" s="1400"/>
    </row>
    <row r="33" spans="2:35" ht="18" customHeight="1" thickBot="1">
      <c r="C33" s="1386"/>
      <c r="D33" s="1387"/>
      <c r="E33" s="1387"/>
      <c r="F33" s="1387"/>
      <c r="G33" s="1388"/>
      <c r="H33" s="1393" t="s">
        <v>153</v>
      </c>
      <c r="I33" s="1394"/>
      <c r="J33" s="1395" t="s">
        <v>312</v>
      </c>
      <c r="K33" s="1395"/>
      <c r="L33" s="1395"/>
      <c r="M33" s="1395"/>
      <c r="N33" s="1395"/>
      <c r="O33" s="1395"/>
      <c r="P33" s="1395"/>
      <c r="Q33" s="1395"/>
      <c r="R33" s="1395"/>
      <c r="S33" s="1395"/>
      <c r="T33" s="1395"/>
      <c r="U33" s="1395"/>
      <c r="V33" s="1395"/>
      <c r="W33" s="1395"/>
      <c r="X33" s="1395"/>
      <c r="Y33" s="1395"/>
      <c r="Z33" s="1395"/>
      <c r="AA33" s="1395"/>
      <c r="AB33" s="1395"/>
      <c r="AC33" s="1395"/>
      <c r="AD33" s="1395"/>
      <c r="AE33" s="1395"/>
      <c r="AF33" s="1395"/>
      <c r="AG33" s="1396"/>
    </row>
    <row r="34" spans="2:35" ht="20.100000000000001" customHeight="1">
      <c r="B34" s="9"/>
      <c r="C34" s="76" t="s">
        <v>267</v>
      </c>
      <c r="D34" s="298"/>
      <c r="E34" s="298"/>
      <c r="F34" s="298"/>
      <c r="G34" s="298"/>
      <c r="H34" s="298"/>
      <c r="I34" s="298"/>
      <c r="J34" s="298"/>
      <c r="K34" s="299"/>
      <c r="L34" s="299"/>
      <c r="M34" s="299"/>
      <c r="N34" s="298"/>
      <c r="O34" s="298"/>
      <c r="P34" s="298"/>
      <c r="Q34" s="298"/>
      <c r="R34" s="298"/>
      <c r="S34" s="298"/>
      <c r="T34" s="298"/>
      <c r="U34" s="299"/>
      <c r="V34" s="299"/>
      <c r="W34" s="299"/>
      <c r="X34" s="299"/>
      <c r="Y34" s="8"/>
      <c r="Z34" s="8"/>
      <c r="AA34" s="8"/>
      <c r="AB34" s="8"/>
      <c r="AC34" s="8"/>
      <c r="AD34" s="8"/>
      <c r="AE34" s="8"/>
      <c r="AF34" s="8"/>
      <c r="AG34" s="8"/>
      <c r="AH34" s="9"/>
    </row>
    <row r="35" spans="2:35" ht="18.75" customHeight="1" thickBot="1">
      <c r="B35" s="285" t="s">
        <v>313</v>
      </c>
      <c r="C35" s="298"/>
      <c r="D35" s="298"/>
      <c r="E35" s="298"/>
      <c r="F35" s="298"/>
      <c r="G35" s="298"/>
      <c r="H35" s="298"/>
      <c r="I35" s="298"/>
      <c r="J35" s="298"/>
      <c r="K35" s="299"/>
      <c r="L35" s="299"/>
      <c r="M35" s="299"/>
      <c r="N35" s="298"/>
      <c r="O35" s="298"/>
      <c r="P35" s="298"/>
      <c r="Q35" s="298"/>
      <c r="R35" s="298"/>
      <c r="S35" s="298"/>
      <c r="T35" s="298"/>
      <c r="U35" s="299"/>
      <c r="AH35" s="9"/>
      <c r="AI35" s="9"/>
    </row>
    <row r="36" spans="2:35" ht="33.75" customHeight="1" thickBot="1">
      <c r="C36" s="1461" t="s">
        <v>34</v>
      </c>
      <c r="D36" s="1462"/>
      <c r="E36" s="1462"/>
      <c r="F36" s="1463"/>
      <c r="G36" s="1464">
        <f>①平均年齢別児童数計算表!$R$8</f>
        <v>19</v>
      </c>
      <c r="H36" s="1464"/>
      <c r="I36" s="1464"/>
      <c r="J36" s="1464"/>
      <c r="K36" s="1465"/>
      <c r="L36" s="1466" t="s">
        <v>0</v>
      </c>
      <c r="M36" s="1462"/>
      <c r="N36" s="1462"/>
      <c r="O36" s="1462"/>
      <c r="P36" s="1463"/>
      <c r="Q36" s="1467" t="s">
        <v>322</v>
      </c>
      <c r="R36" s="1468"/>
      <c r="S36" s="1468"/>
      <c r="T36" s="1468"/>
      <c r="U36" s="1469"/>
      <c r="V36" s="1466" t="s">
        <v>1</v>
      </c>
      <c r="W36" s="1462"/>
      <c r="X36" s="1462"/>
      <c r="Y36" s="1462"/>
      <c r="Z36" s="1462"/>
      <c r="AA36" s="1463"/>
      <c r="AB36" s="1470">
        <v>42826</v>
      </c>
      <c r="AC36" s="1471"/>
      <c r="AD36" s="1471"/>
      <c r="AE36" s="1471"/>
      <c r="AF36" s="1471"/>
      <c r="AG36" s="1472"/>
    </row>
    <row r="37" spans="2:35" ht="14.25" customHeight="1">
      <c r="C37" s="1428" t="s">
        <v>324</v>
      </c>
      <c r="D37" s="1431" t="s">
        <v>2</v>
      </c>
      <c r="E37" s="1432"/>
      <c r="F37" s="1432"/>
      <c r="G37" s="1433"/>
      <c r="H37" s="1437" t="s">
        <v>3</v>
      </c>
      <c r="I37" s="1432"/>
      <c r="J37" s="1433"/>
      <c r="K37" s="1439" t="s">
        <v>163</v>
      </c>
      <c r="L37" s="1417"/>
      <c r="M37" s="1417"/>
      <c r="N37" s="1417"/>
      <c r="O37" s="1417"/>
      <c r="P37" s="1417"/>
      <c r="Q37" s="1417"/>
      <c r="R37" s="1417"/>
      <c r="S37" s="1417"/>
      <c r="T37" s="1417"/>
      <c r="U37" s="1417"/>
      <c r="V37" s="1418"/>
      <c r="W37" s="1439" t="s">
        <v>156</v>
      </c>
      <c r="X37" s="1417"/>
      <c r="Y37" s="1417"/>
      <c r="Z37" s="1418"/>
      <c r="AA37" s="1439" t="s">
        <v>8</v>
      </c>
      <c r="AB37" s="1417"/>
      <c r="AC37" s="1417"/>
      <c r="AD37" s="1417"/>
      <c r="AE37" s="1417"/>
      <c r="AF37" s="1417"/>
      <c r="AG37" s="1443"/>
      <c r="AH37" s="9"/>
      <c r="AI37" s="9"/>
    </row>
    <row r="38" spans="2:35" ht="47.25" customHeight="1">
      <c r="C38" s="1429"/>
      <c r="D38" s="1434"/>
      <c r="E38" s="1435"/>
      <c r="F38" s="1435"/>
      <c r="G38" s="1436"/>
      <c r="H38" s="1438"/>
      <c r="I38" s="1435"/>
      <c r="J38" s="1436"/>
      <c r="K38" s="302" t="s">
        <v>165</v>
      </c>
      <c r="L38" s="1458" t="s">
        <v>164</v>
      </c>
      <c r="M38" s="1459"/>
      <c r="N38" s="1459"/>
      <c r="O38" s="1459"/>
      <c r="P38" s="1460"/>
      <c r="Q38" s="302" t="s">
        <v>166</v>
      </c>
      <c r="R38" s="1458" t="s">
        <v>167</v>
      </c>
      <c r="S38" s="1459"/>
      <c r="T38" s="1459"/>
      <c r="U38" s="1459"/>
      <c r="V38" s="1460"/>
      <c r="W38" s="1440"/>
      <c r="X38" s="1441"/>
      <c r="Y38" s="1441"/>
      <c r="Z38" s="1442"/>
      <c r="AA38" s="1438"/>
      <c r="AB38" s="1435"/>
      <c r="AC38" s="1435"/>
      <c r="AD38" s="1435"/>
      <c r="AE38" s="1435"/>
      <c r="AF38" s="1435"/>
      <c r="AG38" s="1444"/>
    </row>
    <row r="39" spans="2:35" ht="14.25">
      <c r="C39" s="1429"/>
      <c r="D39" s="303"/>
      <c r="E39" s="304"/>
      <c r="F39" s="305"/>
      <c r="G39" s="306"/>
      <c r="H39" s="296"/>
      <c r="I39" s="305"/>
      <c r="J39" s="307"/>
      <c r="K39" s="1409" t="s">
        <v>4</v>
      </c>
      <c r="L39" s="1410"/>
      <c r="M39" s="1410"/>
      <c r="N39" s="1410"/>
      <c r="O39" s="1410"/>
      <c r="P39" s="1411"/>
      <c r="Q39" s="1409" t="s">
        <v>4</v>
      </c>
      <c r="R39" s="1410"/>
      <c r="S39" s="1410"/>
      <c r="T39" s="1410"/>
      <c r="U39" s="1410"/>
      <c r="V39" s="1411"/>
      <c r="W39" s="1409" t="s">
        <v>5</v>
      </c>
      <c r="X39" s="1410"/>
      <c r="Y39" s="1410"/>
      <c r="Z39" s="1411"/>
      <c r="AA39" s="296"/>
      <c r="AB39" s="296"/>
      <c r="AC39" s="296"/>
      <c r="AD39" s="296"/>
      <c r="AE39" s="296"/>
      <c r="AF39" s="296"/>
      <c r="AG39" s="308"/>
    </row>
    <row r="40" spans="2:35" ht="15" customHeight="1">
      <c r="C40" s="1429"/>
      <c r="D40" s="1316" t="s">
        <v>818</v>
      </c>
      <c r="E40" s="1317"/>
      <c r="F40" s="1317"/>
      <c r="G40" s="1318"/>
      <c r="H40" s="1326" t="s">
        <v>819</v>
      </c>
      <c r="I40" s="1317"/>
      <c r="J40" s="1318"/>
      <c r="K40" s="1319">
        <v>4</v>
      </c>
      <c r="L40" s="1320"/>
      <c r="M40" s="901" t="s">
        <v>85</v>
      </c>
      <c r="N40" s="1321">
        <v>1</v>
      </c>
      <c r="O40" s="1320"/>
      <c r="P40" s="555" t="s">
        <v>97</v>
      </c>
      <c r="Q40" s="1319">
        <v>25</v>
      </c>
      <c r="R40" s="1320"/>
      <c r="S40" s="901" t="s">
        <v>85</v>
      </c>
      <c r="T40" s="1321">
        <v>0</v>
      </c>
      <c r="U40" s="1320"/>
      <c r="V40" s="555" t="s">
        <v>97</v>
      </c>
      <c r="W40" s="556">
        <f>SUM(K40,Q40,((SUM(N40,T40)-Y40)/12))</f>
        <v>29</v>
      </c>
      <c r="X40" s="557" t="s">
        <v>85</v>
      </c>
      <c r="Y40" s="558">
        <f>IF(SUM(N40,T40)&gt;=12,(SUM(N40,T40)-12),SUM(N40,T40))</f>
        <v>1</v>
      </c>
      <c r="Z40" s="559" t="s">
        <v>97</v>
      </c>
      <c r="AA40" s="1310">
        <v>35155</v>
      </c>
      <c r="AB40" s="1311"/>
      <c r="AC40" s="1311"/>
      <c r="AD40" s="1311"/>
      <c r="AE40" s="1311"/>
      <c r="AF40" s="1311"/>
      <c r="AG40" s="1312"/>
      <c r="AI40" s="9"/>
    </row>
    <row r="41" spans="2:35" ht="15" customHeight="1">
      <c r="C41" s="1429"/>
      <c r="D41" s="1316" t="s">
        <v>820</v>
      </c>
      <c r="E41" s="1317"/>
      <c r="F41" s="1317"/>
      <c r="G41" s="1318"/>
      <c r="H41" s="1326" t="s">
        <v>821</v>
      </c>
      <c r="I41" s="1317"/>
      <c r="J41" s="1318"/>
      <c r="K41" s="1319">
        <v>4</v>
      </c>
      <c r="L41" s="1320"/>
      <c r="M41" s="901" t="s">
        <v>85</v>
      </c>
      <c r="N41" s="1321">
        <v>1</v>
      </c>
      <c r="O41" s="1320"/>
      <c r="P41" s="555" t="s">
        <v>97</v>
      </c>
      <c r="Q41" s="1319">
        <v>9</v>
      </c>
      <c r="R41" s="1320"/>
      <c r="S41" s="901" t="s">
        <v>85</v>
      </c>
      <c r="T41" s="1321">
        <v>0</v>
      </c>
      <c r="U41" s="1320"/>
      <c r="V41" s="555" t="s">
        <v>97</v>
      </c>
      <c r="W41" s="556">
        <f t="shared" ref="W41:W75" si="0">SUM(K41,Q41,((SUM(N41,T41)-Y41)/12))</f>
        <v>13</v>
      </c>
      <c r="X41" s="557" t="s">
        <v>85</v>
      </c>
      <c r="Y41" s="558">
        <f t="shared" ref="Y41:Y75" si="1">IF(SUM(N41,T41)&gt;=12,(SUM(N41,T41)-12),SUM(N41,T41))</f>
        <v>1</v>
      </c>
      <c r="Z41" s="559" t="s">
        <v>97</v>
      </c>
      <c r="AA41" s="1310">
        <v>39903</v>
      </c>
      <c r="AB41" s="1311"/>
      <c r="AC41" s="1311"/>
      <c r="AD41" s="1311"/>
      <c r="AE41" s="1311"/>
      <c r="AF41" s="1311"/>
      <c r="AG41" s="1312"/>
      <c r="AI41" s="9"/>
    </row>
    <row r="42" spans="2:35" ht="15" customHeight="1">
      <c r="C42" s="1429"/>
      <c r="D42" s="1316" t="s">
        <v>822</v>
      </c>
      <c r="E42" s="1317"/>
      <c r="F42" s="1317"/>
      <c r="G42" s="1318"/>
      <c r="H42" s="1326" t="s">
        <v>823</v>
      </c>
      <c r="I42" s="1317"/>
      <c r="J42" s="1318"/>
      <c r="K42" s="1319">
        <v>4</v>
      </c>
      <c r="L42" s="1320"/>
      <c r="M42" s="901" t="s">
        <v>85</v>
      </c>
      <c r="N42" s="1321">
        <v>1</v>
      </c>
      <c r="O42" s="1320"/>
      <c r="P42" s="555" t="s">
        <v>97</v>
      </c>
      <c r="Q42" s="1319">
        <v>5</v>
      </c>
      <c r="R42" s="1320"/>
      <c r="S42" s="901" t="s">
        <v>85</v>
      </c>
      <c r="T42" s="1321">
        <v>0</v>
      </c>
      <c r="U42" s="1320"/>
      <c r="V42" s="555" t="s">
        <v>484</v>
      </c>
      <c r="W42" s="556">
        <f t="shared" si="0"/>
        <v>9</v>
      </c>
      <c r="X42" s="557" t="s">
        <v>85</v>
      </c>
      <c r="Y42" s="558">
        <f t="shared" si="1"/>
        <v>1</v>
      </c>
      <c r="Z42" s="559" t="s">
        <v>97</v>
      </c>
      <c r="AA42" s="1310">
        <v>41364</v>
      </c>
      <c r="AB42" s="1311"/>
      <c r="AC42" s="1311"/>
      <c r="AD42" s="1311"/>
      <c r="AE42" s="1311"/>
      <c r="AF42" s="1311"/>
      <c r="AG42" s="1312"/>
      <c r="AI42" s="9"/>
    </row>
    <row r="43" spans="2:35" ht="15" customHeight="1">
      <c r="C43" s="1429"/>
      <c r="D43" s="1316" t="s">
        <v>824</v>
      </c>
      <c r="E43" s="1317"/>
      <c r="F43" s="1317"/>
      <c r="G43" s="1318"/>
      <c r="H43" s="1326" t="s">
        <v>825</v>
      </c>
      <c r="I43" s="1317"/>
      <c r="J43" s="1318"/>
      <c r="K43" s="1319">
        <v>4</v>
      </c>
      <c r="L43" s="1320"/>
      <c r="M43" s="901" t="s">
        <v>85</v>
      </c>
      <c r="N43" s="1321">
        <v>1</v>
      </c>
      <c r="O43" s="1320"/>
      <c r="P43" s="555" t="s">
        <v>97</v>
      </c>
      <c r="Q43" s="1319">
        <v>4</v>
      </c>
      <c r="R43" s="1320"/>
      <c r="S43" s="901" t="s">
        <v>85</v>
      </c>
      <c r="T43" s="1321">
        <v>0</v>
      </c>
      <c r="U43" s="1320"/>
      <c r="V43" s="555" t="s">
        <v>484</v>
      </c>
      <c r="W43" s="556">
        <f t="shared" si="0"/>
        <v>8</v>
      </c>
      <c r="X43" s="557" t="s">
        <v>85</v>
      </c>
      <c r="Y43" s="558">
        <f t="shared" si="1"/>
        <v>1</v>
      </c>
      <c r="Z43" s="559" t="s">
        <v>484</v>
      </c>
      <c r="AA43" s="1310">
        <v>41729</v>
      </c>
      <c r="AB43" s="1311"/>
      <c r="AC43" s="1311"/>
      <c r="AD43" s="1311"/>
      <c r="AE43" s="1311"/>
      <c r="AF43" s="1311"/>
      <c r="AG43" s="1312"/>
    </row>
    <row r="44" spans="2:35" ht="15" customHeight="1">
      <c r="C44" s="1429"/>
      <c r="D44" s="1316" t="s">
        <v>826</v>
      </c>
      <c r="E44" s="1317"/>
      <c r="F44" s="1317"/>
      <c r="G44" s="1318"/>
      <c r="H44" s="1326" t="s">
        <v>825</v>
      </c>
      <c r="I44" s="1317"/>
      <c r="J44" s="1318"/>
      <c r="K44" s="1319">
        <v>0</v>
      </c>
      <c r="L44" s="1320"/>
      <c r="M44" s="901" t="s">
        <v>85</v>
      </c>
      <c r="N44" s="1321">
        <v>1</v>
      </c>
      <c r="O44" s="1320"/>
      <c r="P44" s="555" t="s">
        <v>97</v>
      </c>
      <c r="Q44" s="1319">
        <v>2</v>
      </c>
      <c r="R44" s="1320"/>
      <c r="S44" s="901" t="s">
        <v>85</v>
      </c>
      <c r="T44" s="1321">
        <v>0</v>
      </c>
      <c r="U44" s="1320"/>
      <c r="V44" s="555" t="s">
        <v>484</v>
      </c>
      <c r="W44" s="556">
        <f t="shared" si="0"/>
        <v>2</v>
      </c>
      <c r="X44" s="557" t="s">
        <v>85</v>
      </c>
      <c r="Y44" s="558">
        <f t="shared" si="1"/>
        <v>1</v>
      </c>
      <c r="Z44" s="559" t="s">
        <v>484</v>
      </c>
      <c r="AA44" s="1310">
        <v>43921</v>
      </c>
      <c r="AB44" s="1311"/>
      <c r="AC44" s="1311"/>
      <c r="AD44" s="1311"/>
      <c r="AE44" s="1311"/>
      <c r="AF44" s="1311"/>
      <c r="AG44" s="1312"/>
    </row>
    <row r="45" spans="2:35" ht="15" customHeight="1">
      <c r="C45" s="1429"/>
      <c r="D45" s="1316"/>
      <c r="E45" s="1317"/>
      <c r="F45" s="1317"/>
      <c r="G45" s="1318"/>
      <c r="H45" s="1326"/>
      <c r="I45" s="1317"/>
      <c r="J45" s="1318"/>
      <c r="K45" s="1319"/>
      <c r="L45" s="1320"/>
      <c r="M45" s="890" t="s">
        <v>85</v>
      </c>
      <c r="N45" s="1321"/>
      <c r="O45" s="1320"/>
      <c r="P45" s="555" t="s">
        <v>484</v>
      </c>
      <c r="Q45" s="1319"/>
      <c r="R45" s="1320"/>
      <c r="S45" s="890" t="s">
        <v>85</v>
      </c>
      <c r="T45" s="1321"/>
      <c r="U45" s="1320"/>
      <c r="V45" s="555" t="s">
        <v>484</v>
      </c>
      <c r="W45" s="556">
        <f t="shared" si="0"/>
        <v>0</v>
      </c>
      <c r="X45" s="557" t="s">
        <v>85</v>
      </c>
      <c r="Y45" s="558">
        <f t="shared" si="1"/>
        <v>0</v>
      </c>
      <c r="Z45" s="559" t="s">
        <v>484</v>
      </c>
      <c r="AA45" s="1310"/>
      <c r="AB45" s="1311"/>
      <c r="AC45" s="1311"/>
      <c r="AD45" s="1311"/>
      <c r="AE45" s="1311"/>
      <c r="AF45" s="1311"/>
      <c r="AG45" s="1312"/>
    </row>
    <row r="46" spans="2:35" ht="15" customHeight="1">
      <c r="C46" s="1429"/>
      <c r="D46" s="1316"/>
      <c r="E46" s="1317"/>
      <c r="F46" s="1317"/>
      <c r="G46" s="1318"/>
      <c r="H46" s="1326"/>
      <c r="I46" s="1317"/>
      <c r="J46" s="1318"/>
      <c r="K46" s="1319"/>
      <c r="L46" s="1320"/>
      <c r="M46" s="890" t="s">
        <v>85</v>
      </c>
      <c r="N46" s="1321"/>
      <c r="O46" s="1320"/>
      <c r="P46" s="555" t="s">
        <v>484</v>
      </c>
      <c r="Q46" s="1319"/>
      <c r="R46" s="1320"/>
      <c r="S46" s="890" t="s">
        <v>85</v>
      </c>
      <c r="T46" s="1321"/>
      <c r="U46" s="1320"/>
      <c r="V46" s="555" t="s">
        <v>484</v>
      </c>
      <c r="W46" s="556">
        <f t="shared" si="0"/>
        <v>0</v>
      </c>
      <c r="X46" s="557" t="s">
        <v>85</v>
      </c>
      <c r="Y46" s="558">
        <f t="shared" si="1"/>
        <v>0</v>
      </c>
      <c r="Z46" s="559" t="s">
        <v>484</v>
      </c>
      <c r="AA46" s="1310"/>
      <c r="AB46" s="1311"/>
      <c r="AC46" s="1311"/>
      <c r="AD46" s="1311"/>
      <c r="AE46" s="1311"/>
      <c r="AF46" s="1311"/>
      <c r="AG46" s="1312"/>
      <c r="AI46" s="9"/>
    </row>
    <row r="47" spans="2:35" ht="15" customHeight="1">
      <c r="C47" s="1429"/>
      <c r="D47" s="1316"/>
      <c r="E47" s="1317"/>
      <c r="F47" s="1317"/>
      <c r="G47" s="1318"/>
      <c r="H47" s="1326"/>
      <c r="I47" s="1317"/>
      <c r="J47" s="1318"/>
      <c r="K47" s="1319"/>
      <c r="L47" s="1320"/>
      <c r="M47" s="890" t="s">
        <v>85</v>
      </c>
      <c r="N47" s="1321"/>
      <c r="O47" s="1320"/>
      <c r="P47" s="555" t="s">
        <v>484</v>
      </c>
      <c r="Q47" s="1319"/>
      <c r="R47" s="1320"/>
      <c r="S47" s="890" t="s">
        <v>85</v>
      </c>
      <c r="T47" s="1321"/>
      <c r="U47" s="1320"/>
      <c r="V47" s="555" t="s">
        <v>484</v>
      </c>
      <c r="W47" s="556">
        <f t="shared" si="0"/>
        <v>0</v>
      </c>
      <c r="X47" s="557" t="s">
        <v>85</v>
      </c>
      <c r="Y47" s="558">
        <f t="shared" si="1"/>
        <v>0</v>
      </c>
      <c r="Z47" s="559" t="s">
        <v>484</v>
      </c>
      <c r="AA47" s="1310"/>
      <c r="AB47" s="1311"/>
      <c r="AC47" s="1311"/>
      <c r="AD47" s="1311"/>
      <c r="AE47" s="1311"/>
      <c r="AF47" s="1311"/>
      <c r="AG47" s="1312"/>
      <c r="AI47" s="9"/>
    </row>
    <row r="48" spans="2:35" ht="15" customHeight="1">
      <c r="C48" s="1429"/>
      <c r="D48" s="1316"/>
      <c r="E48" s="1317"/>
      <c r="F48" s="1317"/>
      <c r="G48" s="1318"/>
      <c r="H48" s="1326"/>
      <c r="I48" s="1317"/>
      <c r="J48" s="1318"/>
      <c r="K48" s="1319"/>
      <c r="L48" s="1320"/>
      <c r="M48" s="890" t="s">
        <v>85</v>
      </c>
      <c r="N48" s="1321"/>
      <c r="O48" s="1320"/>
      <c r="P48" s="555" t="s">
        <v>484</v>
      </c>
      <c r="Q48" s="1319"/>
      <c r="R48" s="1320"/>
      <c r="S48" s="890" t="s">
        <v>85</v>
      </c>
      <c r="T48" s="1321"/>
      <c r="U48" s="1320"/>
      <c r="V48" s="555" t="s">
        <v>484</v>
      </c>
      <c r="W48" s="556">
        <f t="shared" si="0"/>
        <v>0</v>
      </c>
      <c r="X48" s="557" t="s">
        <v>85</v>
      </c>
      <c r="Y48" s="558">
        <f t="shared" si="1"/>
        <v>0</v>
      </c>
      <c r="Z48" s="559" t="s">
        <v>484</v>
      </c>
      <c r="AA48" s="1310"/>
      <c r="AB48" s="1311"/>
      <c r="AC48" s="1311"/>
      <c r="AD48" s="1311"/>
      <c r="AE48" s="1311"/>
      <c r="AF48" s="1311"/>
      <c r="AG48" s="1312"/>
      <c r="AI48" s="9"/>
    </row>
    <row r="49" spans="3:35" ht="15" customHeight="1">
      <c r="C49" s="1429"/>
      <c r="D49" s="1316"/>
      <c r="E49" s="1317"/>
      <c r="F49" s="1317"/>
      <c r="G49" s="1318"/>
      <c r="H49" s="891"/>
      <c r="I49" s="888"/>
      <c r="J49" s="889"/>
      <c r="K49" s="1319"/>
      <c r="L49" s="1320"/>
      <c r="M49" s="890" t="s">
        <v>85</v>
      </c>
      <c r="N49" s="1321"/>
      <c r="O49" s="1320"/>
      <c r="P49" s="555" t="s">
        <v>484</v>
      </c>
      <c r="Q49" s="1319"/>
      <c r="R49" s="1320"/>
      <c r="S49" s="890" t="s">
        <v>85</v>
      </c>
      <c r="T49" s="1321"/>
      <c r="U49" s="1320"/>
      <c r="V49" s="555" t="s">
        <v>484</v>
      </c>
      <c r="W49" s="556">
        <f t="shared" si="0"/>
        <v>0</v>
      </c>
      <c r="X49" s="557" t="s">
        <v>85</v>
      </c>
      <c r="Y49" s="558">
        <f t="shared" si="1"/>
        <v>0</v>
      </c>
      <c r="Z49" s="559" t="s">
        <v>484</v>
      </c>
      <c r="AA49" s="1310"/>
      <c r="AB49" s="1311"/>
      <c r="AC49" s="1311"/>
      <c r="AD49" s="1311"/>
      <c r="AE49" s="1311"/>
      <c r="AF49" s="1311"/>
      <c r="AG49" s="1312"/>
      <c r="AI49" s="9"/>
    </row>
    <row r="50" spans="3:35" ht="15" customHeight="1">
      <c r="C50" s="1429"/>
      <c r="D50" s="1316"/>
      <c r="E50" s="1317"/>
      <c r="F50" s="1317"/>
      <c r="G50" s="1318"/>
      <c r="H50" s="891"/>
      <c r="I50" s="888"/>
      <c r="J50" s="889"/>
      <c r="K50" s="1319"/>
      <c r="L50" s="1320"/>
      <c r="M50" s="890" t="s">
        <v>85</v>
      </c>
      <c r="N50" s="1321"/>
      <c r="O50" s="1320"/>
      <c r="P50" s="555" t="s">
        <v>484</v>
      </c>
      <c r="Q50" s="1319"/>
      <c r="R50" s="1320"/>
      <c r="S50" s="890" t="s">
        <v>85</v>
      </c>
      <c r="T50" s="1321"/>
      <c r="U50" s="1320"/>
      <c r="V50" s="555" t="s">
        <v>484</v>
      </c>
      <c r="W50" s="556">
        <f t="shared" si="0"/>
        <v>0</v>
      </c>
      <c r="X50" s="557" t="s">
        <v>85</v>
      </c>
      <c r="Y50" s="558">
        <f t="shared" si="1"/>
        <v>0</v>
      </c>
      <c r="Z50" s="559" t="s">
        <v>484</v>
      </c>
      <c r="AA50" s="1310"/>
      <c r="AB50" s="1311"/>
      <c r="AC50" s="1311"/>
      <c r="AD50" s="1311"/>
      <c r="AE50" s="1311"/>
      <c r="AF50" s="1311"/>
      <c r="AG50" s="1312"/>
      <c r="AI50" s="9"/>
    </row>
    <row r="51" spans="3:35" ht="15" customHeight="1">
      <c r="C51" s="1429"/>
      <c r="D51" s="1316"/>
      <c r="E51" s="1317"/>
      <c r="F51" s="1317"/>
      <c r="G51" s="1318"/>
      <c r="H51" s="891"/>
      <c r="I51" s="888"/>
      <c r="J51" s="889"/>
      <c r="K51" s="1319"/>
      <c r="L51" s="1320"/>
      <c r="M51" s="890" t="s">
        <v>85</v>
      </c>
      <c r="N51" s="1321"/>
      <c r="O51" s="1320"/>
      <c r="P51" s="555" t="s">
        <v>484</v>
      </c>
      <c r="Q51" s="1319"/>
      <c r="R51" s="1320"/>
      <c r="S51" s="890" t="s">
        <v>85</v>
      </c>
      <c r="T51" s="1321"/>
      <c r="U51" s="1320"/>
      <c r="V51" s="555" t="s">
        <v>484</v>
      </c>
      <c r="W51" s="556">
        <f t="shared" si="0"/>
        <v>0</v>
      </c>
      <c r="X51" s="557" t="s">
        <v>85</v>
      </c>
      <c r="Y51" s="558">
        <f t="shared" si="1"/>
        <v>0</v>
      </c>
      <c r="Z51" s="559" t="s">
        <v>484</v>
      </c>
      <c r="AA51" s="1310"/>
      <c r="AB51" s="1311"/>
      <c r="AC51" s="1311"/>
      <c r="AD51" s="1311"/>
      <c r="AE51" s="1311"/>
      <c r="AF51" s="1311"/>
      <c r="AG51" s="1312"/>
      <c r="AI51" s="9"/>
    </row>
    <row r="52" spans="3:35" ht="15" customHeight="1">
      <c r="C52" s="1429"/>
      <c r="D52" s="1316"/>
      <c r="E52" s="1317"/>
      <c r="F52" s="1317"/>
      <c r="G52" s="1318"/>
      <c r="H52" s="891"/>
      <c r="I52" s="888"/>
      <c r="J52" s="889"/>
      <c r="K52" s="1319"/>
      <c r="L52" s="1320"/>
      <c r="M52" s="890" t="s">
        <v>85</v>
      </c>
      <c r="N52" s="1321"/>
      <c r="O52" s="1320"/>
      <c r="P52" s="555" t="s">
        <v>484</v>
      </c>
      <c r="Q52" s="1319"/>
      <c r="R52" s="1320"/>
      <c r="S52" s="890" t="s">
        <v>85</v>
      </c>
      <c r="T52" s="1321"/>
      <c r="U52" s="1320"/>
      <c r="V52" s="555" t="s">
        <v>484</v>
      </c>
      <c r="W52" s="556">
        <f t="shared" si="0"/>
        <v>0</v>
      </c>
      <c r="X52" s="557" t="s">
        <v>85</v>
      </c>
      <c r="Y52" s="558">
        <f t="shared" si="1"/>
        <v>0</v>
      </c>
      <c r="Z52" s="559" t="s">
        <v>484</v>
      </c>
      <c r="AA52" s="1310"/>
      <c r="AB52" s="1311"/>
      <c r="AC52" s="1311"/>
      <c r="AD52" s="1311"/>
      <c r="AE52" s="1311"/>
      <c r="AF52" s="1311"/>
      <c r="AG52" s="1312"/>
      <c r="AI52" s="9"/>
    </row>
    <row r="53" spans="3:35" ht="15" customHeight="1">
      <c r="C53" s="1429"/>
      <c r="D53" s="1316"/>
      <c r="E53" s="1317"/>
      <c r="F53" s="1317"/>
      <c r="G53" s="1318"/>
      <c r="H53" s="891"/>
      <c r="I53" s="888"/>
      <c r="J53" s="889"/>
      <c r="K53" s="1319"/>
      <c r="L53" s="1320"/>
      <c r="M53" s="890" t="s">
        <v>85</v>
      </c>
      <c r="N53" s="1321"/>
      <c r="O53" s="1320"/>
      <c r="P53" s="555" t="s">
        <v>484</v>
      </c>
      <c r="Q53" s="1319"/>
      <c r="R53" s="1320"/>
      <c r="S53" s="890" t="s">
        <v>85</v>
      </c>
      <c r="T53" s="1321"/>
      <c r="U53" s="1320"/>
      <c r="V53" s="555" t="s">
        <v>484</v>
      </c>
      <c r="W53" s="556">
        <f t="shared" si="0"/>
        <v>0</v>
      </c>
      <c r="X53" s="557" t="s">
        <v>85</v>
      </c>
      <c r="Y53" s="558">
        <f t="shared" si="1"/>
        <v>0</v>
      </c>
      <c r="Z53" s="559" t="s">
        <v>484</v>
      </c>
      <c r="AA53" s="1310"/>
      <c r="AB53" s="1311"/>
      <c r="AC53" s="1311"/>
      <c r="AD53" s="1311"/>
      <c r="AE53" s="1311"/>
      <c r="AF53" s="1311"/>
      <c r="AG53" s="1312"/>
      <c r="AI53" s="9"/>
    </row>
    <row r="54" spans="3:35" ht="15" customHeight="1" thickBot="1">
      <c r="C54" s="1429"/>
      <c r="D54" s="1327"/>
      <c r="E54" s="1328"/>
      <c r="F54" s="1328"/>
      <c r="G54" s="1329"/>
      <c r="H54" s="894"/>
      <c r="I54" s="892"/>
      <c r="J54" s="893"/>
      <c r="K54" s="1322"/>
      <c r="L54" s="1323"/>
      <c r="M54" s="895" t="s">
        <v>85</v>
      </c>
      <c r="N54" s="1324"/>
      <c r="O54" s="1323"/>
      <c r="P54" s="896" t="s">
        <v>484</v>
      </c>
      <c r="Q54" s="1322"/>
      <c r="R54" s="1323"/>
      <c r="S54" s="895" t="s">
        <v>85</v>
      </c>
      <c r="T54" s="1324"/>
      <c r="U54" s="1323"/>
      <c r="V54" s="896" t="s">
        <v>484</v>
      </c>
      <c r="W54" s="897">
        <f t="shared" si="0"/>
        <v>0</v>
      </c>
      <c r="X54" s="898" t="s">
        <v>85</v>
      </c>
      <c r="Y54" s="899">
        <f t="shared" si="1"/>
        <v>0</v>
      </c>
      <c r="Z54" s="900" t="s">
        <v>484</v>
      </c>
      <c r="AA54" s="1313"/>
      <c r="AB54" s="1314"/>
      <c r="AC54" s="1314"/>
      <c r="AD54" s="1314"/>
      <c r="AE54" s="1314"/>
      <c r="AF54" s="1314"/>
      <c r="AG54" s="1315"/>
      <c r="AI54" s="9"/>
    </row>
    <row r="55" spans="3:35" ht="15" hidden="1" customHeight="1">
      <c r="C55" s="1429"/>
      <c r="D55" s="1316"/>
      <c r="E55" s="1317"/>
      <c r="F55" s="1317"/>
      <c r="G55" s="1318"/>
      <c r="H55" s="552"/>
      <c r="I55" s="550"/>
      <c r="J55" s="551"/>
      <c r="K55" s="1319"/>
      <c r="L55" s="1325"/>
      <c r="M55" s="554" t="s">
        <v>85</v>
      </c>
      <c r="N55" s="1321"/>
      <c r="O55" s="1325"/>
      <c r="P55" s="555" t="s">
        <v>484</v>
      </c>
      <c r="Q55" s="1319"/>
      <c r="R55" s="1325"/>
      <c r="S55" s="554" t="s">
        <v>85</v>
      </c>
      <c r="T55" s="1321"/>
      <c r="U55" s="1325"/>
      <c r="V55" s="555" t="s">
        <v>484</v>
      </c>
      <c r="W55" s="556">
        <f t="shared" si="0"/>
        <v>0</v>
      </c>
      <c r="X55" s="557" t="s">
        <v>85</v>
      </c>
      <c r="Y55" s="558">
        <f t="shared" si="1"/>
        <v>0</v>
      </c>
      <c r="Z55" s="559" t="s">
        <v>484</v>
      </c>
      <c r="AA55" s="1310"/>
      <c r="AB55" s="1311"/>
      <c r="AC55" s="1311"/>
      <c r="AD55" s="1311"/>
      <c r="AE55" s="1311"/>
      <c r="AF55" s="1311"/>
      <c r="AG55" s="1312"/>
      <c r="AI55" s="9"/>
    </row>
    <row r="56" spans="3:35" ht="15" hidden="1" customHeight="1">
      <c r="C56" s="1429"/>
      <c r="D56" s="1316"/>
      <c r="E56" s="1317"/>
      <c r="F56" s="1317"/>
      <c r="G56" s="1318"/>
      <c r="H56" s="552"/>
      <c r="I56" s="550"/>
      <c r="J56" s="551"/>
      <c r="K56" s="1319"/>
      <c r="L56" s="1325"/>
      <c r="M56" s="554" t="s">
        <v>85</v>
      </c>
      <c r="N56" s="1321"/>
      <c r="O56" s="1325"/>
      <c r="P56" s="555" t="s">
        <v>484</v>
      </c>
      <c r="Q56" s="1319"/>
      <c r="R56" s="1325"/>
      <c r="S56" s="554" t="s">
        <v>85</v>
      </c>
      <c r="T56" s="1321"/>
      <c r="U56" s="1325"/>
      <c r="V56" s="555" t="s">
        <v>484</v>
      </c>
      <c r="W56" s="556">
        <f t="shared" si="0"/>
        <v>0</v>
      </c>
      <c r="X56" s="557" t="s">
        <v>85</v>
      </c>
      <c r="Y56" s="558">
        <f t="shared" si="1"/>
        <v>0</v>
      </c>
      <c r="Z56" s="559" t="s">
        <v>484</v>
      </c>
      <c r="AA56" s="1310"/>
      <c r="AB56" s="1311"/>
      <c r="AC56" s="1311"/>
      <c r="AD56" s="1311"/>
      <c r="AE56" s="1311"/>
      <c r="AF56" s="1311"/>
      <c r="AG56" s="1312"/>
      <c r="AI56" s="9"/>
    </row>
    <row r="57" spans="3:35" ht="15" hidden="1" customHeight="1">
      <c r="C57" s="1429"/>
      <c r="D57" s="1316"/>
      <c r="E57" s="1317"/>
      <c r="F57" s="1317"/>
      <c r="G57" s="1318"/>
      <c r="H57" s="552"/>
      <c r="I57" s="550"/>
      <c r="J57" s="551"/>
      <c r="K57" s="1319"/>
      <c r="L57" s="1325"/>
      <c r="M57" s="554" t="s">
        <v>85</v>
      </c>
      <c r="N57" s="1321"/>
      <c r="O57" s="1325"/>
      <c r="P57" s="555" t="s">
        <v>484</v>
      </c>
      <c r="Q57" s="1319"/>
      <c r="R57" s="1325"/>
      <c r="S57" s="554" t="s">
        <v>85</v>
      </c>
      <c r="T57" s="1321"/>
      <c r="U57" s="1325"/>
      <c r="V57" s="555" t="s">
        <v>484</v>
      </c>
      <c r="W57" s="556">
        <f t="shared" si="0"/>
        <v>0</v>
      </c>
      <c r="X57" s="557" t="s">
        <v>85</v>
      </c>
      <c r="Y57" s="558">
        <f t="shared" si="1"/>
        <v>0</v>
      </c>
      <c r="Z57" s="559" t="s">
        <v>484</v>
      </c>
      <c r="AA57" s="1310"/>
      <c r="AB57" s="1311"/>
      <c r="AC57" s="1311"/>
      <c r="AD57" s="1311"/>
      <c r="AE57" s="1311"/>
      <c r="AF57" s="1311"/>
      <c r="AG57" s="1312"/>
      <c r="AI57" s="9"/>
    </row>
    <row r="58" spans="3:35" ht="15" hidden="1" customHeight="1" thickBot="1">
      <c r="C58" s="1429"/>
      <c r="D58" s="1316"/>
      <c r="E58" s="1317"/>
      <c r="F58" s="1317"/>
      <c r="G58" s="1318"/>
      <c r="H58" s="552"/>
      <c r="I58" s="550"/>
      <c r="J58" s="551"/>
      <c r="K58" s="1319"/>
      <c r="L58" s="1325"/>
      <c r="M58" s="554" t="s">
        <v>85</v>
      </c>
      <c r="N58" s="1321"/>
      <c r="O58" s="1325"/>
      <c r="P58" s="555" t="s">
        <v>484</v>
      </c>
      <c r="Q58" s="1319"/>
      <c r="R58" s="1325"/>
      <c r="S58" s="554" t="s">
        <v>85</v>
      </c>
      <c r="T58" s="1321"/>
      <c r="U58" s="1325"/>
      <c r="V58" s="555" t="s">
        <v>484</v>
      </c>
      <c r="W58" s="556">
        <f t="shared" si="0"/>
        <v>0</v>
      </c>
      <c r="X58" s="557" t="s">
        <v>85</v>
      </c>
      <c r="Y58" s="558">
        <f t="shared" si="1"/>
        <v>0</v>
      </c>
      <c r="Z58" s="559" t="s">
        <v>484</v>
      </c>
      <c r="AA58" s="1310"/>
      <c r="AB58" s="1311"/>
      <c r="AC58" s="1311"/>
      <c r="AD58" s="1311"/>
      <c r="AE58" s="1311"/>
      <c r="AF58" s="1311"/>
      <c r="AG58" s="1312"/>
      <c r="AI58" s="9"/>
    </row>
    <row r="59" spans="3:35" ht="15" hidden="1" customHeight="1">
      <c r="C59" s="1429"/>
      <c r="D59" s="1316"/>
      <c r="E59" s="1317"/>
      <c r="F59" s="1317"/>
      <c r="G59" s="1318"/>
      <c r="H59" s="552"/>
      <c r="I59" s="550"/>
      <c r="J59" s="551"/>
      <c r="K59" s="1319"/>
      <c r="L59" s="1325"/>
      <c r="M59" s="554" t="s">
        <v>85</v>
      </c>
      <c r="N59" s="1321"/>
      <c r="O59" s="1325"/>
      <c r="P59" s="555" t="s">
        <v>484</v>
      </c>
      <c r="Q59" s="1319"/>
      <c r="R59" s="1325"/>
      <c r="S59" s="554" t="s">
        <v>85</v>
      </c>
      <c r="T59" s="1321"/>
      <c r="U59" s="1325"/>
      <c r="V59" s="555" t="s">
        <v>484</v>
      </c>
      <c r="W59" s="556">
        <f t="shared" si="0"/>
        <v>0</v>
      </c>
      <c r="X59" s="557" t="s">
        <v>85</v>
      </c>
      <c r="Y59" s="558">
        <f t="shared" si="1"/>
        <v>0</v>
      </c>
      <c r="Z59" s="559" t="s">
        <v>484</v>
      </c>
      <c r="AA59" s="1310"/>
      <c r="AB59" s="1311"/>
      <c r="AC59" s="1311"/>
      <c r="AD59" s="1311"/>
      <c r="AE59" s="1311"/>
      <c r="AF59" s="1311"/>
      <c r="AG59" s="1312"/>
      <c r="AI59" s="9"/>
    </row>
    <row r="60" spans="3:35" ht="15" hidden="1" customHeight="1">
      <c r="C60" s="1429"/>
      <c r="D60" s="1316"/>
      <c r="E60" s="1317"/>
      <c r="F60" s="1317"/>
      <c r="G60" s="1318"/>
      <c r="H60" s="552"/>
      <c r="I60" s="550"/>
      <c r="J60" s="551"/>
      <c r="K60" s="1319"/>
      <c r="L60" s="1325"/>
      <c r="M60" s="554" t="s">
        <v>85</v>
      </c>
      <c r="N60" s="1321"/>
      <c r="O60" s="1325"/>
      <c r="P60" s="555" t="s">
        <v>484</v>
      </c>
      <c r="Q60" s="1319"/>
      <c r="R60" s="1325"/>
      <c r="S60" s="554" t="s">
        <v>85</v>
      </c>
      <c r="T60" s="1321"/>
      <c r="U60" s="1325"/>
      <c r="V60" s="555" t="s">
        <v>484</v>
      </c>
      <c r="W60" s="556">
        <f t="shared" si="0"/>
        <v>0</v>
      </c>
      <c r="X60" s="557" t="s">
        <v>85</v>
      </c>
      <c r="Y60" s="558">
        <f t="shared" si="1"/>
        <v>0</v>
      </c>
      <c r="Z60" s="559" t="s">
        <v>484</v>
      </c>
      <c r="AA60" s="1310"/>
      <c r="AB60" s="1311"/>
      <c r="AC60" s="1311"/>
      <c r="AD60" s="1311"/>
      <c r="AE60" s="1311"/>
      <c r="AF60" s="1311"/>
      <c r="AG60" s="1312"/>
      <c r="AI60" s="9"/>
    </row>
    <row r="61" spans="3:35" ht="15" hidden="1" customHeight="1">
      <c r="C61" s="1429"/>
      <c r="D61" s="1316"/>
      <c r="E61" s="1317"/>
      <c r="F61" s="1317"/>
      <c r="G61" s="1318"/>
      <c r="H61" s="552"/>
      <c r="I61" s="550"/>
      <c r="J61" s="551"/>
      <c r="K61" s="1319"/>
      <c r="L61" s="1325"/>
      <c r="M61" s="554" t="s">
        <v>85</v>
      </c>
      <c r="N61" s="1321"/>
      <c r="O61" s="1325"/>
      <c r="P61" s="555" t="s">
        <v>484</v>
      </c>
      <c r="Q61" s="1319"/>
      <c r="R61" s="1325"/>
      <c r="S61" s="554" t="s">
        <v>85</v>
      </c>
      <c r="T61" s="1321"/>
      <c r="U61" s="1325"/>
      <c r="V61" s="555" t="s">
        <v>484</v>
      </c>
      <c r="W61" s="556">
        <f t="shared" si="0"/>
        <v>0</v>
      </c>
      <c r="X61" s="557" t="s">
        <v>85</v>
      </c>
      <c r="Y61" s="558">
        <f t="shared" si="1"/>
        <v>0</v>
      </c>
      <c r="Z61" s="559" t="s">
        <v>484</v>
      </c>
      <c r="AA61" s="1310"/>
      <c r="AB61" s="1311"/>
      <c r="AC61" s="1311"/>
      <c r="AD61" s="1311"/>
      <c r="AE61" s="1311"/>
      <c r="AF61" s="1311"/>
      <c r="AG61" s="1312"/>
      <c r="AI61" s="9"/>
    </row>
    <row r="62" spans="3:35" ht="15" hidden="1" customHeight="1">
      <c r="C62" s="1429"/>
      <c r="D62" s="1316"/>
      <c r="E62" s="1317"/>
      <c r="F62" s="1317"/>
      <c r="G62" s="1318"/>
      <c r="H62" s="552"/>
      <c r="I62" s="550"/>
      <c r="J62" s="551"/>
      <c r="K62" s="1319"/>
      <c r="L62" s="1325"/>
      <c r="M62" s="554" t="s">
        <v>85</v>
      </c>
      <c r="N62" s="1321"/>
      <c r="O62" s="1325"/>
      <c r="P62" s="555" t="s">
        <v>484</v>
      </c>
      <c r="Q62" s="1319"/>
      <c r="R62" s="1325"/>
      <c r="S62" s="554" t="s">
        <v>85</v>
      </c>
      <c r="T62" s="1321"/>
      <c r="U62" s="1325"/>
      <c r="V62" s="555" t="s">
        <v>484</v>
      </c>
      <c r="W62" s="556">
        <f t="shared" si="0"/>
        <v>0</v>
      </c>
      <c r="X62" s="557" t="s">
        <v>85</v>
      </c>
      <c r="Y62" s="558">
        <f t="shared" si="1"/>
        <v>0</v>
      </c>
      <c r="Z62" s="559" t="s">
        <v>484</v>
      </c>
      <c r="AA62" s="1310"/>
      <c r="AB62" s="1311"/>
      <c r="AC62" s="1311"/>
      <c r="AD62" s="1311"/>
      <c r="AE62" s="1311"/>
      <c r="AF62" s="1311"/>
      <c r="AG62" s="1312"/>
      <c r="AI62" s="9"/>
    </row>
    <row r="63" spans="3:35" ht="15" hidden="1" customHeight="1">
      <c r="C63" s="1429"/>
      <c r="D63" s="1316"/>
      <c r="E63" s="1317"/>
      <c r="F63" s="1317"/>
      <c r="G63" s="1318"/>
      <c r="H63" s="552"/>
      <c r="I63" s="550"/>
      <c r="J63" s="551"/>
      <c r="K63" s="1319"/>
      <c r="L63" s="1325"/>
      <c r="M63" s="554" t="s">
        <v>85</v>
      </c>
      <c r="N63" s="1321"/>
      <c r="O63" s="1325"/>
      <c r="P63" s="555" t="s">
        <v>484</v>
      </c>
      <c r="Q63" s="1319"/>
      <c r="R63" s="1325"/>
      <c r="S63" s="554" t="s">
        <v>85</v>
      </c>
      <c r="T63" s="1321"/>
      <c r="U63" s="1325"/>
      <c r="V63" s="555" t="s">
        <v>484</v>
      </c>
      <c r="W63" s="556">
        <f t="shared" si="0"/>
        <v>0</v>
      </c>
      <c r="X63" s="557" t="s">
        <v>85</v>
      </c>
      <c r="Y63" s="558">
        <f t="shared" si="1"/>
        <v>0</v>
      </c>
      <c r="Z63" s="559" t="s">
        <v>484</v>
      </c>
      <c r="AA63" s="1310"/>
      <c r="AB63" s="1311"/>
      <c r="AC63" s="1311"/>
      <c r="AD63" s="1311"/>
      <c r="AE63" s="1311"/>
      <c r="AF63" s="1311"/>
      <c r="AG63" s="1312"/>
      <c r="AI63" s="9"/>
    </row>
    <row r="64" spans="3:35" ht="15" hidden="1" customHeight="1">
      <c r="C64" s="1429"/>
      <c r="D64" s="1316"/>
      <c r="E64" s="1317"/>
      <c r="F64" s="1317"/>
      <c r="G64" s="1318"/>
      <c r="H64" s="552"/>
      <c r="I64" s="550"/>
      <c r="J64" s="551"/>
      <c r="K64" s="1319"/>
      <c r="L64" s="1325"/>
      <c r="M64" s="554" t="s">
        <v>85</v>
      </c>
      <c r="N64" s="1321"/>
      <c r="O64" s="1325"/>
      <c r="P64" s="555" t="s">
        <v>484</v>
      </c>
      <c r="Q64" s="1319"/>
      <c r="R64" s="1325"/>
      <c r="S64" s="554" t="s">
        <v>85</v>
      </c>
      <c r="T64" s="1321"/>
      <c r="U64" s="1325"/>
      <c r="V64" s="555" t="s">
        <v>484</v>
      </c>
      <c r="W64" s="556">
        <f t="shared" si="0"/>
        <v>0</v>
      </c>
      <c r="X64" s="557" t="s">
        <v>85</v>
      </c>
      <c r="Y64" s="558">
        <f t="shared" si="1"/>
        <v>0</v>
      </c>
      <c r="Z64" s="559" t="s">
        <v>484</v>
      </c>
      <c r="AA64" s="1310"/>
      <c r="AB64" s="1311"/>
      <c r="AC64" s="1311"/>
      <c r="AD64" s="1311"/>
      <c r="AE64" s="1311"/>
      <c r="AF64" s="1311"/>
      <c r="AG64" s="1312"/>
      <c r="AI64" s="9"/>
    </row>
    <row r="65" spans="3:35" ht="15" hidden="1" customHeight="1">
      <c r="C65" s="1429"/>
      <c r="D65" s="1316"/>
      <c r="E65" s="1317"/>
      <c r="F65" s="1317"/>
      <c r="G65" s="1318"/>
      <c r="H65" s="552"/>
      <c r="I65" s="550"/>
      <c r="J65" s="551"/>
      <c r="K65" s="1319"/>
      <c r="L65" s="1325"/>
      <c r="M65" s="554" t="s">
        <v>85</v>
      </c>
      <c r="N65" s="1321"/>
      <c r="O65" s="1325"/>
      <c r="P65" s="555" t="s">
        <v>484</v>
      </c>
      <c r="Q65" s="1319"/>
      <c r="R65" s="1325"/>
      <c r="S65" s="554" t="s">
        <v>85</v>
      </c>
      <c r="T65" s="1321"/>
      <c r="U65" s="1325"/>
      <c r="V65" s="555" t="s">
        <v>484</v>
      </c>
      <c r="W65" s="556">
        <f t="shared" si="0"/>
        <v>0</v>
      </c>
      <c r="X65" s="557" t="s">
        <v>85</v>
      </c>
      <c r="Y65" s="558">
        <f t="shared" si="1"/>
        <v>0</v>
      </c>
      <c r="Z65" s="559" t="s">
        <v>484</v>
      </c>
      <c r="AA65" s="1310"/>
      <c r="AB65" s="1311"/>
      <c r="AC65" s="1311"/>
      <c r="AD65" s="1311"/>
      <c r="AE65" s="1311"/>
      <c r="AF65" s="1311"/>
      <c r="AG65" s="1312"/>
      <c r="AI65" s="9"/>
    </row>
    <row r="66" spans="3:35" ht="15" hidden="1" customHeight="1">
      <c r="C66" s="1429"/>
      <c r="D66" s="1316"/>
      <c r="E66" s="1317"/>
      <c r="F66" s="1317"/>
      <c r="G66" s="1318"/>
      <c r="H66" s="552"/>
      <c r="I66" s="550"/>
      <c r="J66" s="551"/>
      <c r="K66" s="1319"/>
      <c r="L66" s="1325"/>
      <c r="M66" s="554" t="s">
        <v>85</v>
      </c>
      <c r="N66" s="1321"/>
      <c r="O66" s="1325"/>
      <c r="P66" s="555" t="s">
        <v>484</v>
      </c>
      <c r="Q66" s="1319"/>
      <c r="R66" s="1325"/>
      <c r="S66" s="554" t="s">
        <v>85</v>
      </c>
      <c r="T66" s="1321"/>
      <c r="U66" s="1325"/>
      <c r="V66" s="555" t="s">
        <v>484</v>
      </c>
      <c r="W66" s="556">
        <f t="shared" si="0"/>
        <v>0</v>
      </c>
      <c r="X66" s="557" t="s">
        <v>85</v>
      </c>
      <c r="Y66" s="558">
        <f t="shared" si="1"/>
        <v>0</v>
      </c>
      <c r="Z66" s="559" t="s">
        <v>484</v>
      </c>
      <c r="AA66" s="1310"/>
      <c r="AB66" s="1311"/>
      <c r="AC66" s="1311"/>
      <c r="AD66" s="1311"/>
      <c r="AE66" s="1311"/>
      <c r="AF66" s="1311"/>
      <c r="AG66" s="1312"/>
      <c r="AI66" s="9"/>
    </row>
    <row r="67" spans="3:35" ht="15" hidden="1" customHeight="1">
      <c r="C67" s="1429"/>
      <c r="D67" s="1316"/>
      <c r="E67" s="1317"/>
      <c r="F67" s="1317"/>
      <c r="G67" s="1318"/>
      <c r="H67" s="552"/>
      <c r="I67" s="550"/>
      <c r="J67" s="551"/>
      <c r="K67" s="1319"/>
      <c r="L67" s="1325"/>
      <c r="M67" s="554" t="s">
        <v>85</v>
      </c>
      <c r="N67" s="1321"/>
      <c r="O67" s="1325"/>
      <c r="P67" s="555" t="s">
        <v>484</v>
      </c>
      <c r="Q67" s="1319"/>
      <c r="R67" s="1325"/>
      <c r="S67" s="554" t="s">
        <v>85</v>
      </c>
      <c r="T67" s="1321"/>
      <c r="U67" s="1325"/>
      <c r="V67" s="555" t="s">
        <v>484</v>
      </c>
      <c r="W67" s="556">
        <f t="shared" si="0"/>
        <v>0</v>
      </c>
      <c r="X67" s="557" t="s">
        <v>85</v>
      </c>
      <c r="Y67" s="558">
        <f t="shared" si="1"/>
        <v>0</v>
      </c>
      <c r="Z67" s="559" t="s">
        <v>484</v>
      </c>
      <c r="AA67" s="1310"/>
      <c r="AB67" s="1311"/>
      <c r="AC67" s="1311"/>
      <c r="AD67" s="1311"/>
      <c r="AE67" s="1311"/>
      <c r="AF67" s="1311"/>
      <c r="AG67" s="1312"/>
      <c r="AI67" s="9"/>
    </row>
    <row r="68" spans="3:35" ht="15" hidden="1" customHeight="1">
      <c r="C68" s="1429"/>
      <c r="D68" s="1316"/>
      <c r="E68" s="1317"/>
      <c r="F68" s="1317"/>
      <c r="G68" s="1318"/>
      <c r="H68" s="1326"/>
      <c r="I68" s="1317"/>
      <c r="J68" s="1318"/>
      <c r="K68" s="1319"/>
      <c r="L68" s="1325"/>
      <c r="M68" s="554" t="s">
        <v>85</v>
      </c>
      <c r="N68" s="1321"/>
      <c r="O68" s="1325"/>
      <c r="P68" s="555" t="s">
        <v>484</v>
      </c>
      <c r="Q68" s="1319"/>
      <c r="R68" s="1325"/>
      <c r="S68" s="554" t="s">
        <v>85</v>
      </c>
      <c r="T68" s="1321"/>
      <c r="U68" s="1325"/>
      <c r="V68" s="555" t="s">
        <v>484</v>
      </c>
      <c r="W68" s="556">
        <f t="shared" si="0"/>
        <v>0</v>
      </c>
      <c r="X68" s="557" t="s">
        <v>85</v>
      </c>
      <c r="Y68" s="558">
        <f t="shared" si="1"/>
        <v>0</v>
      </c>
      <c r="Z68" s="559" t="s">
        <v>484</v>
      </c>
      <c r="AA68" s="1310"/>
      <c r="AB68" s="1311"/>
      <c r="AC68" s="1311"/>
      <c r="AD68" s="1311"/>
      <c r="AE68" s="1311"/>
      <c r="AF68" s="1311"/>
      <c r="AG68" s="1312"/>
    </row>
    <row r="69" spans="3:35" ht="15" hidden="1" customHeight="1">
      <c r="C69" s="1429"/>
      <c r="D69" s="1316"/>
      <c r="E69" s="1317"/>
      <c r="F69" s="1317"/>
      <c r="G69" s="1318"/>
      <c r="H69" s="1326"/>
      <c r="I69" s="1317"/>
      <c r="J69" s="1318"/>
      <c r="K69" s="1319"/>
      <c r="L69" s="1325"/>
      <c r="M69" s="554" t="s">
        <v>85</v>
      </c>
      <c r="N69" s="1321"/>
      <c r="O69" s="1325"/>
      <c r="P69" s="555" t="s">
        <v>484</v>
      </c>
      <c r="Q69" s="1319"/>
      <c r="R69" s="1325"/>
      <c r="S69" s="554" t="s">
        <v>85</v>
      </c>
      <c r="T69" s="1321"/>
      <c r="U69" s="1325"/>
      <c r="V69" s="555" t="s">
        <v>484</v>
      </c>
      <c r="W69" s="556">
        <f t="shared" si="0"/>
        <v>0</v>
      </c>
      <c r="X69" s="557" t="s">
        <v>85</v>
      </c>
      <c r="Y69" s="558">
        <f t="shared" si="1"/>
        <v>0</v>
      </c>
      <c r="Z69" s="559" t="s">
        <v>484</v>
      </c>
      <c r="AA69" s="1310"/>
      <c r="AB69" s="1311"/>
      <c r="AC69" s="1311"/>
      <c r="AD69" s="1311"/>
      <c r="AE69" s="1311"/>
      <c r="AF69" s="1311"/>
      <c r="AG69" s="1312"/>
    </row>
    <row r="70" spans="3:35" ht="15" hidden="1" customHeight="1">
      <c r="C70" s="1429"/>
      <c r="D70" s="1316"/>
      <c r="E70" s="1317"/>
      <c r="F70" s="1317"/>
      <c r="G70" s="1318"/>
      <c r="H70" s="1326"/>
      <c r="I70" s="1317"/>
      <c r="J70" s="1318"/>
      <c r="K70" s="1319"/>
      <c r="L70" s="1325"/>
      <c r="M70" s="554" t="s">
        <v>85</v>
      </c>
      <c r="N70" s="1321"/>
      <c r="O70" s="1325"/>
      <c r="P70" s="555" t="s">
        <v>484</v>
      </c>
      <c r="Q70" s="1319"/>
      <c r="R70" s="1325"/>
      <c r="S70" s="554" t="s">
        <v>85</v>
      </c>
      <c r="T70" s="1321"/>
      <c r="U70" s="1325"/>
      <c r="V70" s="555" t="s">
        <v>484</v>
      </c>
      <c r="W70" s="556">
        <f t="shared" si="0"/>
        <v>0</v>
      </c>
      <c r="X70" s="557" t="s">
        <v>85</v>
      </c>
      <c r="Y70" s="558">
        <f t="shared" si="1"/>
        <v>0</v>
      </c>
      <c r="Z70" s="559" t="s">
        <v>484</v>
      </c>
      <c r="AA70" s="1310"/>
      <c r="AB70" s="1311"/>
      <c r="AC70" s="1311"/>
      <c r="AD70" s="1311"/>
      <c r="AE70" s="1311"/>
      <c r="AF70" s="1311"/>
      <c r="AG70" s="1312"/>
    </row>
    <row r="71" spans="3:35" ht="15" hidden="1" customHeight="1">
      <c r="C71" s="1429"/>
      <c r="D71" s="549"/>
      <c r="E71" s="550"/>
      <c r="F71" s="550"/>
      <c r="G71" s="551"/>
      <c r="H71" s="552"/>
      <c r="I71" s="550"/>
      <c r="J71" s="551"/>
      <c r="K71" s="1319"/>
      <c r="L71" s="1325"/>
      <c r="M71" s="554" t="s">
        <v>85</v>
      </c>
      <c r="N71" s="1321"/>
      <c r="O71" s="1325"/>
      <c r="P71" s="555" t="s">
        <v>484</v>
      </c>
      <c r="Q71" s="1319"/>
      <c r="R71" s="1325"/>
      <c r="S71" s="554" t="s">
        <v>85</v>
      </c>
      <c r="T71" s="1321"/>
      <c r="U71" s="1325"/>
      <c r="V71" s="555" t="s">
        <v>484</v>
      </c>
      <c r="W71" s="556">
        <f t="shared" si="0"/>
        <v>0</v>
      </c>
      <c r="X71" s="557" t="s">
        <v>85</v>
      </c>
      <c r="Y71" s="558">
        <f t="shared" si="1"/>
        <v>0</v>
      </c>
      <c r="Z71" s="559" t="s">
        <v>484</v>
      </c>
      <c r="AA71" s="565"/>
      <c r="AB71" s="566"/>
      <c r="AC71" s="566"/>
      <c r="AD71" s="566"/>
      <c r="AE71" s="566"/>
      <c r="AF71" s="566"/>
      <c r="AG71" s="567"/>
    </row>
    <row r="72" spans="3:35" ht="15" hidden="1" customHeight="1">
      <c r="C72" s="1429"/>
      <c r="D72" s="1316"/>
      <c r="E72" s="1317"/>
      <c r="F72" s="1317"/>
      <c r="G72" s="1318"/>
      <c r="H72" s="1326"/>
      <c r="I72" s="1317"/>
      <c r="J72" s="1318"/>
      <c r="K72" s="1319"/>
      <c r="L72" s="1325"/>
      <c r="M72" s="554" t="s">
        <v>85</v>
      </c>
      <c r="N72" s="1321"/>
      <c r="O72" s="1325"/>
      <c r="P72" s="555" t="s">
        <v>484</v>
      </c>
      <c r="Q72" s="1319"/>
      <c r="R72" s="1325"/>
      <c r="S72" s="554" t="s">
        <v>85</v>
      </c>
      <c r="T72" s="1321"/>
      <c r="U72" s="1325"/>
      <c r="V72" s="555" t="s">
        <v>484</v>
      </c>
      <c r="W72" s="556">
        <f t="shared" si="0"/>
        <v>0</v>
      </c>
      <c r="X72" s="557" t="s">
        <v>85</v>
      </c>
      <c r="Y72" s="558">
        <f t="shared" si="1"/>
        <v>0</v>
      </c>
      <c r="Z72" s="559" t="s">
        <v>484</v>
      </c>
      <c r="AA72" s="1310"/>
      <c r="AB72" s="1311"/>
      <c r="AC72" s="1311"/>
      <c r="AD72" s="1311"/>
      <c r="AE72" s="1311"/>
      <c r="AF72" s="1311"/>
      <c r="AG72" s="1312"/>
    </row>
    <row r="73" spans="3:35" ht="15" hidden="1" customHeight="1">
      <c r="C73" s="1429"/>
      <c r="D73" s="1316"/>
      <c r="E73" s="1317"/>
      <c r="F73" s="1317"/>
      <c r="G73" s="1318"/>
      <c r="H73" s="1326"/>
      <c r="I73" s="1317"/>
      <c r="J73" s="1318"/>
      <c r="K73" s="1319"/>
      <c r="L73" s="1325"/>
      <c r="M73" s="554" t="s">
        <v>85</v>
      </c>
      <c r="N73" s="1321"/>
      <c r="O73" s="1325"/>
      <c r="P73" s="555" t="s">
        <v>484</v>
      </c>
      <c r="Q73" s="1319"/>
      <c r="R73" s="1325"/>
      <c r="S73" s="554" t="s">
        <v>85</v>
      </c>
      <c r="T73" s="1321"/>
      <c r="U73" s="1325"/>
      <c r="V73" s="555" t="s">
        <v>485</v>
      </c>
      <c r="W73" s="556">
        <f t="shared" si="0"/>
        <v>0</v>
      </c>
      <c r="X73" s="557" t="s">
        <v>85</v>
      </c>
      <c r="Y73" s="558">
        <f t="shared" si="1"/>
        <v>0</v>
      </c>
      <c r="Z73" s="559" t="s">
        <v>484</v>
      </c>
      <c r="AA73" s="1310"/>
      <c r="AB73" s="1311"/>
      <c r="AC73" s="1311"/>
      <c r="AD73" s="1311"/>
      <c r="AE73" s="1311"/>
      <c r="AF73" s="1311"/>
      <c r="AG73" s="1312"/>
    </row>
    <row r="74" spans="3:35" ht="15" hidden="1" customHeight="1">
      <c r="C74" s="1429"/>
      <c r="D74" s="1316"/>
      <c r="E74" s="1317"/>
      <c r="F74" s="1317"/>
      <c r="G74" s="1318"/>
      <c r="H74" s="1326"/>
      <c r="I74" s="1317"/>
      <c r="J74" s="1318"/>
      <c r="K74" s="1319"/>
      <c r="L74" s="1325"/>
      <c r="M74" s="554" t="s">
        <v>85</v>
      </c>
      <c r="N74" s="1321"/>
      <c r="O74" s="1325"/>
      <c r="P74" s="555" t="s">
        <v>97</v>
      </c>
      <c r="Q74" s="1319"/>
      <c r="R74" s="1325"/>
      <c r="S74" s="554" t="s">
        <v>85</v>
      </c>
      <c r="T74" s="1321"/>
      <c r="U74" s="1325"/>
      <c r="V74" s="555" t="s">
        <v>486</v>
      </c>
      <c r="W74" s="556">
        <f t="shared" si="0"/>
        <v>0</v>
      </c>
      <c r="X74" s="557" t="s">
        <v>85</v>
      </c>
      <c r="Y74" s="558">
        <f t="shared" si="1"/>
        <v>0</v>
      </c>
      <c r="Z74" s="559" t="s">
        <v>484</v>
      </c>
      <c r="AA74" s="1310"/>
      <c r="AB74" s="1311"/>
      <c r="AC74" s="1311"/>
      <c r="AD74" s="1311"/>
      <c r="AE74" s="1311"/>
      <c r="AF74" s="1311"/>
      <c r="AG74" s="1312"/>
      <c r="AI74" s="9"/>
    </row>
    <row r="75" spans="3:35" ht="15" hidden="1" customHeight="1" thickBot="1">
      <c r="C75" s="1430"/>
      <c r="D75" s="1327"/>
      <c r="E75" s="1328"/>
      <c r="F75" s="1328"/>
      <c r="G75" s="1329"/>
      <c r="H75" s="1451"/>
      <c r="I75" s="1328"/>
      <c r="J75" s="1329"/>
      <c r="K75" s="1319"/>
      <c r="L75" s="1325"/>
      <c r="M75" s="554" t="s">
        <v>85</v>
      </c>
      <c r="N75" s="1321"/>
      <c r="O75" s="1325"/>
      <c r="P75" s="555" t="s">
        <v>97</v>
      </c>
      <c r="Q75" s="1319"/>
      <c r="R75" s="1325"/>
      <c r="S75" s="554" t="s">
        <v>85</v>
      </c>
      <c r="T75" s="1321"/>
      <c r="U75" s="1325"/>
      <c r="V75" s="555" t="s">
        <v>97</v>
      </c>
      <c r="W75" s="556">
        <f t="shared" si="0"/>
        <v>0</v>
      </c>
      <c r="X75" s="557" t="s">
        <v>85</v>
      </c>
      <c r="Y75" s="558">
        <f t="shared" si="1"/>
        <v>0</v>
      </c>
      <c r="Z75" s="559" t="s">
        <v>484</v>
      </c>
      <c r="AA75" s="1313"/>
      <c r="AB75" s="1314"/>
      <c r="AC75" s="1314"/>
      <c r="AD75" s="1314"/>
      <c r="AE75" s="1314"/>
      <c r="AF75" s="1314"/>
      <c r="AG75" s="1315"/>
      <c r="AI75" s="9"/>
    </row>
    <row r="76" spans="3:35" ht="18" customHeight="1">
      <c r="C76" s="1416" t="s">
        <v>157</v>
      </c>
      <c r="D76" s="1417"/>
      <c r="E76" s="1417"/>
      <c r="F76" s="1417"/>
      <c r="G76" s="1418"/>
      <c r="H76" s="1422" t="s">
        <v>42</v>
      </c>
      <c r="I76" s="1423"/>
      <c r="J76" s="1424"/>
      <c r="K76" s="1416" t="s">
        <v>158</v>
      </c>
      <c r="L76" s="1432"/>
      <c r="M76" s="1432"/>
      <c r="N76" s="1432"/>
      <c r="O76" s="1432"/>
      <c r="P76" s="1432"/>
      <c r="Q76" s="1452"/>
      <c r="R76" s="1452"/>
      <c r="S76" s="1452"/>
      <c r="T76" s="1452"/>
      <c r="U76" s="1452"/>
      <c r="V76" s="1453"/>
      <c r="W76" s="1422" t="s">
        <v>5</v>
      </c>
      <c r="X76" s="1423"/>
      <c r="Y76" s="1423"/>
      <c r="Z76" s="1424"/>
    </row>
    <row r="77" spans="3:35" ht="27" customHeight="1" thickBot="1">
      <c r="C77" s="1419"/>
      <c r="D77" s="1420"/>
      <c r="E77" s="1420"/>
      <c r="F77" s="1420"/>
      <c r="G77" s="1421"/>
      <c r="H77" s="1425">
        <f>COUNTA(D40:G75)</f>
        <v>5</v>
      </c>
      <c r="I77" s="1426"/>
      <c r="J77" s="1427"/>
      <c r="K77" s="1454"/>
      <c r="L77" s="1455"/>
      <c r="M77" s="1455"/>
      <c r="N77" s="1455"/>
      <c r="O77" s="1455"/>
      <c r="P77" s="1455"/>
      <c r="Q77" s="1456"/>
      <c r="R77" s="1456"/>
      <c r="S77" s="1456"/>
      <c r="T77" s="1456"/>
      <c r="U77" s="1456"/>
      <c r="V77" s="1457"/>
      <c r="W77" s="561">
        <f>SUM(W18:W75,((SUM(Y18:Y75)-Y77)/12))</f>
        <v>61</v>
      </c>
      <c r="X77" s="562" t="s">
        <v>85</v>
      </c>
      <c r="Y77" s="563">
        <f>MOD(SUM(Y18:Y75),12)</f>
        <v>5</v>
      </c>
      <c r="Z77" s="564" t="s">
        <v>97</v>
      </c>
    </row>
    <row r="78" spans="3:35" ht="36" customHeight="1" thickBot="1">
      <c r="C78" s="1445" t="s">
        <v>314</v>
      </c>
      <c r="D78" s="1446"/>
      <c r="E78" s="1446"/>
      <c r="F78" s="1446"/>
      <c r="G78" s="1446"/>
      <c r="H78" s="1446"/>
      <c r="I78" s="1446"/>
      <c r="J78" s="1446"/>
      <c r="K78" s="1446"/>
      <c r="L78" s="1446"/>
      <c r="M78" s="1446"/>
      <c r="N78" s="1446"/>
      <c r="O78" s="1447"/>
      <c r="P78" s="1448">
        <f>IFERROR(ROUND((W77*12+Y77)/12/H77,0),"")</f>
        <v>12</v>
      </c>
      <c r="Q78" s="1448"/>
      <c r="R78" s="1448"/>
      <c r="S78" s="1449" t="s">
        <v>159</v>
      </c>
      <c r="T78" s="1450"/>
      <c r="U78" s="560"/>
      <c r="V78" s="309"/>
      <c r="W78" s="309"/>
      <c r="X78" s="309"/>
      <c r="Y78" s="309"/>
      <c r="Z78" s="309"/>
      <c r="AA78" s="309"/>
      <c r="AB78" s="309"/>
      <c r="AC78" s="309"/>
      <c r="AD78" s="310"/>
      <c r="AE78" s="310"/>
      <c r="AF78" s="310"/>
      <c r="AG78" s="310"/>
    </row>
    <row r="79" spans="3:35" ht="12" customHeight="1" thickTop="1">
      <c r="C79" s="311" t="s">
        <v>325</v>
      </c>
      <c r="D79" s="312"/>
      <c r="E79" s="312"/>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row>
    <row r="80" spans="3:35" ht="12" customHeight="1">
      <c r="C80" s="311" t="s">
        <v>326</v>
      </c>
      <c r="D80" s="312"/>
      <c r="E80" s="312"/>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row>
    <row r="81" spans="3:33" ht="12" customHeight="1">
      <c r="C81" s="311" t="s">
        <v>315</v>
      </c>
      <c r="D81" s="312"/>
      <c r="E81" s="312"/>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row>
    <row r="82" spans="3:33" ht="9" customHeight="1">
      <c r="C82" s="314"/>
    </row>
    <row r="83" spans="3:33" ht="20.25" customHeight="1">
      <c r="V83" s="1412" t="s">
        <v>7</v>
      </c>
      <c r="W83" s="1412"/>
      <c r="X83" s="1412"/>
      <c r="Y83" s="1412"/>
      <c r="Z83" s="1413"/>
      <c r="AA83" s="1413"/>
      <c r="AB83" s="1413"/>
      <c r="AC83" s="1413"/>
      <c r="AD83" s="1413"/>
      <c r="AE83" s="1413"/>
      <c r="AF83" s="1413"/>
      <c r="AG83" s="1413"/>
    </row>
    <row r="84" spans="3:33" ht="20.25" customHeight="1">
      <c r="V84" s="1414" t="s">
        <v>11</v>
      </c>
      <c r="W84" s="1414"/>
      <c r="X84" s="1414"/>
      <c r="Y84" s="1414"/>
      <c r="Z84" s="1415"/>
      <c r="AA84" s="1415"/>
      <c r="AB84" s="1415"/>
      <c r="AC84" s="1415"/>
      <c r="AD84" s="1415"/>
      <c r="AE84" s="1415"/>
      <c r="AF84" s="1415"/>
      <c r="AG84" s="1415"/>
    </row>
  </sheetData>
  <sheetProtection insertRows="0"/>
  <mergeCells count="304">
    <mergeCell ref="K74:L74"/>
    <mergeCell ref="N74:O74"/>
    <mergeCell ref="Q74:R74"/>
    <mergeCell ref="T74:U74"/>
    <mergeCell ref="K71:L71"/>
    <mergeCell ref="N71:O71"/>
    <mergeCell ref="Q71:R71"/>
    <mergeCell ref="T71:U71"/>
    <mergeCell ref="K72:L72"/>
    <mergeCell ref="N72:O72"/>
    <mergeCell ref="Q72:R72"/>
    <mergeCell ref="T72:U72"/>
    <mergeCell ref="K73:L73"/>
    <mergeCell ref="N73:O73"/>
    <mergeCell ref="Q73:R73"/>
    <mergeCell ref="T73:U73"/>
    <mergeCell ref="K68:L68"/>
    <mergeCell ref="N68:O68"/>
    <mergeCell ref="Q68:R68"/>
    <mergeCell ref="T68:U68"/>
    <mergeCell ref="K69:L69"/>
    <mergeCell ref="N69:O69"/>
    <mergeCell ref="Q69:R69"/>
    <mergeCell ref="T69:U69"/>
    <mergeCell ref="K70:L70"/>
    <mergeCell ref="N70:O70"/>
    <mergeCell ref="Q70:R70"/>
    <mergeCell ref="T70:U70"/>
    <mergeCell ref="K65:L65"/>
    <mergeCell ref="N65:O65"/>
    <mergeCell ref="Q65:R65"/>
    <mergeCell ref="T65:U65"/>
    <mergeCell ref="K66:L66"/>
    <mergeCell ref="N66:O66"/>
    <mergeCell ref="Q66:R66"/>
    <mergeCell ref="T66:U66"/>
    <mergeCell ref="K67:L67"/>
    <mergeCell ref="N67:O67"/>
    <mergeCell ref="Q67:R67"/>
    <mergeCell ref="T67:U67"/>
    <mergeCell ref="K62:L62"/>
    <mergeCell ref="N62:O62"/>
    <mergeCell ref="Q62:R62"/>
    <mergeCell ref="T62:U62"/>
    <mergeCell ref="K63:L63"/>
    <mergeCell ref="N63:O63"/>
    <mergeCell ref="Q63:R63"/>
    <mergeCell ref="T63:U63"/>
    <mergeCell ref="K64:L64"/>
    <mergeCell ref="N64:O64"/>
    <mergeCell ref="Q64:R64"/>
    <mergeCell ref="T64:U64"/>
    <mergeCell ref="K59:L59"/>
    <mergeCell ref="N59:O59"/>
    <mergeCell ref="Q59:R59"/>
    <mergeCell ref="T59:U59"/>
    <mergeCell ref="K60:L60"/>
    <mergeCell ref="N60:O60"/>
    <mergeCell ref="Q60:R60"/>
    <mergeCell ref="T60:U60"/>
    <mergeCell ref="K61:L61"/>
    <mergeCell ref="N61:O61"/>
    <mergeCell ref="Q61:R61"/>
    <mergeCell ref="T61:U61"/>
    <mergeCell ref="Q50:R50"/>
    <mergeCell ref="T50:U50"/>
    <mergeCell ref="T54:U54"/>
    <mergeCell ref="K55:L55"/>
    <mergeCell ref="N55:O55"/>
    <mergeCell ref="Q55:R55"/>
    <mergeCell ref="T55:U55"/>
    <mergeCell ref="K56:L56"/>
    <mergeCell ref="N56:O56"/>
    <mergeCell ref="Q56:R56"/>
    <mergeCell ref="T56:U56"/>
    <mergeCell ref="Q43:R43"/>
    <mergeCell ref="T43:U43"/>
    <mergeCell ref="K44:L44"/>
    <mergeCell ref="N44:O44"/>
    <mergeCell ref="Q44:R44"/>
    <mergeCell ref="T44:U44"/>
    <mergeCell ref="K45:L45"/>
    <mergeCell ref="N45:O45"/>
    <mergeCell ref="Q45:R45"/>
    <mergeCell ref="T45:U45"/>
    <mergeCell ref="L38:P38"/>
    <mergeCell ref="R38:V38"/>
    <mergeCell ref="C36:F36"/>
    <mergeCell ref="G36:K36"/>
    <mergeCell ref="L36:P36"/>
    <mergeCell ref="Q36:U36"/>
    <mergeCell ref="V36:AA36"/>
    <mergeCell ref="AB36:AG36"/>
    <mergeCell ref="D74:G74"/>
    <mergeCell ref="H74:J74"/>
    <mergeCell ref="AA74:AG74"/>
    <mergeCell ref="D73:G73"/>
    <mergeCell ref="D70:G70"/>
    <mergeCell ref="H70:J70"/>
    <mergeCell ref="AA70:AG70"/>
    <mergeCell ref="D69:G69"/>
    <mergeCell ref="H69:J69"/>
    <mergeCell ref="AA68:AG68"/>
    <mergeCell ref="K51:L51"/>
    <mergeCell ref="N51:O51"/>
    <mergeCell ref="Q51:R51"/>
    <mergeCell ref="T51:U51"/>
    <mergeCell ref="K52:L52"/>
    <mergeCell ref="N52:O52"/>
    <mergeCell ref="C78:O78"/>
    <mergeCell ref="P78:R78"/>
    <mergeCell ref="S78:T78"/>
    <mergeCell ref="D75:G75"/>
    <mergeCell ref="H75:J75"/>
    <mergeCell ref="AA75:AG75"/>
    <mergeCell ref="K76:V77"/>
    <mergeCell ref="K75:L75"/>
    <mergeCell ref="N75:O75"/>
    <mergeCell ref="Q75:R75"/>
    <mergeCell ref="T75:U75"/>
    <mergeCell ref="V83:Y83"/>
    <mergeCell ref="Z83:AG83"/>
    <mergeCell ref="V84:Y84"/>
    <mergeCell ref="Z84:AG84"/>
    <mergeCell ref="C76:G77"/>
    <mergeCell ref="H76:J76"/>
    <mergeCell ref="W76:Z76"/>
    <mergeCell ref="H77:J77"/>
    <mergeCell ref="H73:J73"/>
    <mergeCell ref="AA73:AG73"/>
    <mergeCell ref="C37:C75"/>
    <mergeCell ref="D37:G38"/>
    <mergeCell ref="H37:J38"/>
    <mergeCell ref="K37:V37"/>
    <mergeCell ref="W37:Z38"/>
    <mergeCell ref="AA37:AG38"/>
    <mergeCell ref="K39:P39"/>
    <mergeCell ref="Q39:V39"/>
    <mergeCell ref="AA40:AG40"/>
    <mergeCell ref="D43:G43"/>
    <mergeCell ref="H43:J43"/>
    <mergeCell ref="AA69:AG69"/>
    <mergeCell ref="D68:G68"/>
    <mergeCell ref="H68:J68"/>
    <mergeCell ref="D48:G48"/>
    <mergeCell ref="H48:J48"/>
    <mergeCell ref="AA48:AG48"/>
    <mergeCell ref="D46:G46"/>
    <mergeCell ref="H46:J46"/>
    <mergeCell ref="AA46:AG46"/>
    <mergeCell ref="H47:J47"/>
    <mergeCell ref="K46:L46"/>
    <mergeCell ref="N46:O46"/>
    <mergeCell ref="Q46:R46"/>
    <mergeCell ref="T46:U46"/>
    <mergeCell ref="K47:L47"/>
    <mergeCell ref="N47:O47"/>
    <mergeCell ref="Q47:R47"/>
    <mergeCell ref="T47:U47"/>
    <mergeCell ref="K48:L48"/>
    <mergeCell ref="N48:O48"/>
    <mergeCell ref="Q48:R48"/>
    <mergeCell ref="T48:U48"/>
    <mergeCell ref="AA45:AG45"/>
    <mergeCell ref="D44:G44"/>
    <mergeCell ref="H44:J44"/>
    <mergeCell ref="AA44:AG44"/>
    <mergeCell ref="D45:G45"/>
    <mergeCell ref="W39:Z39"/>
    <mergeCell ref="D40:G40"/>
    <mergeCell ref="H40:J40"/>
    <mergeCell ref="H41:J41"/>
    <mergeCell ref="H42:J42"/>
    <mergeCell ref="K40:L40"/>
    <mergeCell ref="N40:O40"/>
    <mergeCell ref="Q40:R40"/>
    <mergeCell ref="T40:U40"/>
    <mergeCell ref="K41:L41"/>
    <mergeCell ref="N41:O41"/>
    <mergeCell ref="Q41:R41"/>
    <mergeCell ref="T41:U41"/>
    <mergeCell ref="K42:L42"/>
    <mergeCell ref="N42:O42"/>
    <mergeCell ref="Q42:R42"/>
    <mergeCell ref="T42:U42"/>
    <mergeCell ref="K43:L43"/>
    <mergeCell ref="N43:O43"/>
    <mergeCell ref="C29:G29"/>
    <mergeCell ref="H29:AG29"/>
    <mergeCell ref="C30:G33"/>
    <mergeCell ref="H30:I30"/>
    <mergeCell ref="J30:AG30"/>
    <mergeCell ref="H33:I33"/>
    <mergeCell ref="J33:AG33"/>
    <mergeCell ref="V32:AA32"/>
    <mergeCell ref="AB32:AD32"/>
    <mergeCell ref="AE32:AG32"/>
    <mergeCell ref="J31:AG31"/>
    <mergeCell ref="H31:I32"/>
    <mergeCell ref="C15:L16"/>
    <mergeCell ref="M15:V16"/>
    <mergeCell ref="AA15:AG16"/>
    <mergeCell ref="W16:Z16"/>
    <mergeCell ref="C17:E17"/>
    <mergeCell ref="F17:K17"/>
    <mergeCell ref="M17:O17"/>
    <mergeCell ref="P17:U17"/>
    <mergeCell ref="W17:Z17"/>
    <mergeCell ref="AA17:AF17"/>
    <mergeCell ref="C23:L24"/>
    <mergeCell ref="M23:V24"/>
    <mergeCell ref="AA23:AG24"/>
    <mergeCell ref="W24:Z24"/>
    <mergeCell ref="C25:E25"/>
    <mergeCell ref="F25:K25"/>
    <mergeCell ref="M25:O25"/>
    <mergeCell ref="P25:U25"/>
    <mergeCell ref="W25:Z25"/>
    <mergeCell ref="AA25:AF25"/>
    <mergeCell ref="O8:T8"/>
    <mergeCell ref="U8:AG8"/>
    <mergeCell ref="O9:T9"/>
    <mergeCell ref="U9:AG9"/>
    <mergeCell ref="O10:T10"/>
    <mergeCell ref="O11:T11"/>
    <mergeCell ref="U11:AG11"/>
    <mergeCell ref="B2:AG2"/>
    <mergeCell ref="F4:L4"/>
    <mergeCell ref="F5:L5"/>
    <mergeCell ref="U6:AG6"/>
    <mergeCell ref="O7:T7"/>
    <mergeCell ref="U7:AG7"/>
    <mergeCell ref="H72:J72"/>
    <mergeCell ref="D41:G41"/>
    <mergeCell ref="D42:G42"/>
    <mergeCell ref="D47:G47"/>
    <mergeCell ref="D72:G72"/>
    <mergeCell ref="AA41:AG41"/>
    <mergeCell ref="AA42:AG42"/>
    <mergeCell ref="AA47:AG47"/>
    <mergeCell ref="AA72:AG72"/>
    <mergeCell ref="AA43:AG43"/>
    <mergeCell ref="H45:J45"/>
    <mergeCell ref="D49:G49"/>
    <mergeCell ref="D50:G50"/>
    <mergeCell ref="D51:G51"/>
    <mergeCell ref="D52:G52"/>
    <mergeCell ref="D53:G53"/>
    <mergeCell ref="D54:G54"/>
    <mergeCell ref="D55:G55"/>
    <mergeCell ref="D56:G56"/>
    <mergeCell ref="D57:G57"/>
    <mergeCell ref="D58:G58"/>
    <mergeCell ref="D59:G59"/>
    <mergeCell ref="D60:G60"/>
    <mergeCell ref="D61:G61"/>
    <mergeCell ref="D63:G63"/>
    <mergeCell ref="D64:G64"/>
    <mergeCell ref="D65:G65"/>
    <mergeCell ref="D66:G66"/>
    <mergeCell ref="D67:G67"/>
    <mergeCell ref="AA57:AG57"/>
    <mergeCell ref="AA58:AG58"/>
    <mergeCell ref="AA59:AG59"/>
    <mergeCell ref="AA60:AG60"/>
    <mergeCell ref="AA61:AG61"/>
    <mergeCell ref="AA62:AG62"/>
    <mergeCell ref="AA63:AG63"/>
    <mergeCell ref="AA64:AG64"/>
    <mergeCell ref="AA65:AG65"/>
    <mergeCell ref="AA66:AG66"/>
    <mergeCell ref="AA67:AG67"/>
    <mergeCell ref="K57:L57"/>
    <mergeCell ref="N57:O57"/>
    <mergeCell ref="Q57:R57"/>
    <mergeCell ref="T57:U57"/>
    <mergeCell ref="K58:L58"/>
    <mergeCell ref="N58:O58"/>
    <mergeCell ref="Q58:R58"/>
    <mergeCell ref="T58:U58"/>
    <mergeCell ref="AA51:AG51"/>
    <mergeCell ref="AA52:AG52"/>
    <mergeCell ref="AA53:AG53"/>
    <mergeCell ref="AA54:AG54"/>
    <mergeCell ref="AA55:AG55"/>
    <mergeCell ref="AA56:AG56"/>
    <mergeCell ref="AA49:AG49"/>
    <mergeCell ref="AA50:AG50"/>
    <mergeCell ref="D62:G62"/>
    <mergeCell ref="Q52:R52"/>
    <mergeCell ref="T52:U52"/>
    <mergeCell ref="K53:L53"/>
    <mergeCell ref="N53:O53"/>
    <mergeCell ref="Q53:R53"/>
    <mergeCell ref="T53:U53"/>
    <mergeCell ref="K54:L54"/>
    <mergeCell ref="N54:O54"/>
    <mergeCell ref="Q54:R54"/>
    <mergeCell ref="K49:L49"/>
    <mergeCell ref="N49:O49"/>
    <mergeCell ref="Q49:R49"/>
    <mergeCell ref="T49:U49"/>
    <mergeCell ref="K50:L50"/>
    <mergeCell ref="N50:O50"/>
  </mergeCells>
  <phoneticPr fontId="7"/>
  <dataValidations count="5">
    <dataValidation type="list" allowBlank="1" showInputMessage="1" showErrorMessage="1" sqref="H30:I31 H33:I33">
      <formula1>"　,○"</formula1>
    </dataValidation>
    <dataValidation type="list" allowBlank="1" showInputMessage="1" showErrorMessage="1" sqref="C30:G33">
      <formula1>"　,あり,なし"</formula1>
    </dataValidation>
    <dataValidation type="list" allowBlank="1" showInputMessage="1" showErrorMessage="1" sqref="W25:Z25 W17:Z17">
      <formula1>$AK$24:$AK$26</formula1>
    </dataValidation>
    <dataValidation type="list" allowBlank="1" showInputMessage="1" showErrorMessage="1" sqref="C17:E17 M17:O17 C25:E25 M25:O25">
      <formula1>$AJ$24:$AJ$25</formula1>
    </dataValidation>
    <dataValidation type="list" allowBlank="1" showInputMessage="1" showErrorMessage="1" sqref="Q36:U36">
      <formula1>$AJ$5:$AJ$12</formula1>
    </dataValidation>
  </dataValidations>
  <printOptions horizontalCentered="1"/>
  <pageMargins left="0.78740157480314965" right="0.78740157480314965" top="0.59055118110236227" bottom="0.59055118110236227" header="0.51181102362204722" footer="0.51181102362204722"/>
  <pageSetup paperSize="9" scale="74"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E48"/>
  <sheetViews>
    <sheetView showGridLines="0" view="pageBreakPreview" zoomScale="84" zoomScaleNormal="100" zoomScaleSheetLayoutView="84" workbookViewId="0">
      <selection activeCell="AP27" sqref="AP27"/>
    </sheetView>
  </sheetViews>
  <sheetFormatPr defaultColWidth="3.125" defaultRowHeight="13.5"/>
  <cols>
    <col min="1" max="1" width="3.125" style="515"/>
    <col min="2" max="29" width="3.375" style="515" customWidth="1"/>
    <col min="30" max="16384" width="3.125" style="515"/>
  </cols>
  <sheetData>
    <row r="1" spans="1:57" ht="22.5" customHeight="1">
      <c r="B1" s="1555" t="s">
        <v>604</v>
      </c>
      <c r="C1" s="1555"/>
      <c r="D1" s="1555"/>
      <c r="E1" s="1555"/>
      <c r="F1" s="1555"/>
      <c r="G1" s="1555"/>
      <c r="H1" s="1555"/>
      <c r="I1" s="1555"/>
      <c r="J1" s="1555"/>
      <c r="K1" s="1555"/>
      <c r="L1" s="1555"/>
      <c r="M1" s="1555"/>
      <c r="N1" s="1555"/>
      <c r="O1" s="1555"/>
      <c r="P1" s="1555"/>
      <c r="Q1" s="1555"/>
      <c r="R1" s="1555"/>
      <c r="S1" s="1555"/>
      <c r="T1" s="1555"/>
      <c r="U1" s="1555"/>
      <c r="V1" s="1555"/>
      <c r="W1" s="1555"/>
      <c r="X1" s="1555"/>
      <c r="Y1" s="1555"/>
      <c r="Z1" s="1555"/>
      <c r="AA1" s="1555"/>
      <c r="AB1" s="1555"/>
      <c r="AC1" s="1555"/>
    </row>
    <row r="2" spans="1:57" ht="12.6" customHeight="1"/>
    <row r="3" spans="1:57" ht="20.100000000000001" customHeight="1">
      <c r="O3" s="1556" t="s">
        <v>9</v>
      </c>
      <c r="P3" s="1556"/>
      <c r="Q3" s="1556"/>
      <c r="R3" s="1556"/>
      <c r="S3" s="1556"/>
      <c r="T3" s="1557" t="str">
        <f>【様式１】加算率!U8</f>
        <v>記載例小規模保育園</v>
      </c>
      <c r="U3" s="1558"/>
      <c r="V3" s="1558"/>
      <c r="W3" s="1558"/>
      <c r="X3" s="1558"/>
      <c r="Y3" s="1558"/>
      <c r="Z3" s="1558"/>
      <c r="AA3" s="1558"/>
      <c r="AB3" s="1558"/>
      <c r="AC3" s="1559"/>
    </row>
    <row r="4" spans="1:57" ht="20.100000000000001" customHeight="1">
      <c r="O4" s="1556" t="s">
        <v>41</v>
      </c>
      <c r="P4" s="1556"/>
      <c r="Q4" s="1556"/>
      <c r="R4" s="1556"/>
      <c r="S4" s="1556"/>
      <c r="T4" s="1557" t="str">
        <f>【様式１】加算率!U9</f>
        <v>小規模保育事業所Ａ型</v>
      </c>
      <c r="U4" s="1558"/>
      <c r="V4" s="1558"/>
      <c r="W4" s="1558"/>
      <c r="X4" s="1558"/>
      <c r="Y4" s="1558"/>
      <c r="Z4" s="1558"/>
      <c r="AA4" s="1558"/>
      <c r="AB4" s="1558"/>
      <c r="AC4" s="1559"/>
    </row>
    <row r="5" spans="1:57" ht="6" customHeight="1">
      <c r="O5" s="516"/>
      <c r="P5" s="516"/>
      <c r="Q5" s="516"/>
      <c r="R5" s="516"/>
      <c r="S5" s="516"/>
      <c r="T5" s="517"/>
      <c r="U5" s="517"/>
      <c r="V5" s="517"/>
      <c r="W5" s="517"/>
      <c r="X5" s="517"/>
      <c r="Y5" s="517"/>
      <c r="Z5" s="517"/>
      <c r="AA5" s="517"/>
      <c r="AB5" s="517"/>
      <c r="AC5" s="517"/>
    </row>
    <row r="6" spans="1:57" ht="15" customHeight="1">
      <c r="A6" s="518" t="s">
        <v>428</v>
      </c>
      <c r="B6" s="519" t="s">
        <v>429</v>
      </c>
      <c r="D6" s="519"/>
      <c r="E6" s="519"/>
      <c r="F6" s="519"/>
      <c r="G6" s="519"/>
      <c r="H6" s="519"/>
      <c r="I6" s="519"/>
      <c r="J6" s="519"/>
      <c r="K6" s="519"/>
      <c r="L6" s="519"/>
      <c r="M6" s="519"/>
      <c r="N6" s="519"/>
      <c r="O6" s="519"/>
      <c r="P6" s="519"/>
      <c r="Q6" s="519"/>
      <c r="R6" s="519"/>
      <c r="S6" s="519"/>
      <c r="T6" s="519"/>
      <c r="U6" s="519"/>
      <c r="V6" s="519"/>
      <c r="W6" s="519"/>
      <c r="X6" s="519"/>
      <c r="Y6" s="519"/>
      <c r="Z6" s="519"/>
      <c r="AA6" s="519"/>
      <c r="AB6" s="519"/>
      <c r="AC6" s="519"/>
    </row>
    <row r="7" spans="1:57" ht="30" customHeight="1">
      <c r="A7" s="1473" t="s">
        <v>476</v>
      </c>
      <c r="B7" s="1526" t="s">
        <v>439</v>
      </c>
      <c r="C7" s="1527"/>
      <c r="D7" s="1527"/>
      <c r="E7" s="1527"/>
      <c r="F7" s="1566" t="s">
        <v>0</v>
      </c>
      <c r="G7" s="1567"/>
      <c r="H7" s="1567"/>
      <c r="I7" s="1568"/>
      <c r="J7" s="1566" t="s">
        <v>419</v>
      </c>
      <c r="K7" s="1567"/>
      <c r="L7" s="1567"/>
      <c r="M7" s="1568"/>
      <c r="N7" s="1529" t="s">
        <v>465</v>
      </c>
      <c r="O7" s="1530"/>
      <c r="P7" s="1530"/>
      <c r="Q7" s="1530"/>
      <c r="R7" s="1531"/>
      <c r="S7" s="1531"/>
      <c r="T7" s="1531"/>
      <c r="U7" s="1532"/>
    </row>
    <row r="8" spans="1:57" ht="30" customHeight="1">
      <c r="A8" s="1474"/>
      <c r="B8" s="1510">
        <f>①平均年齢別児童数計算表!$P$8</f>
        <v>19</v>
      </c>
      <c r="C8" s="1528"/>
      <c r="D8" s="1528"/>
      <c r="E8" s="546" t="s">
        <v>477</v>
      </c>
      <c r="F8" s="1571" t="str">
        <f>【様式１】加算率!Q36</f>
        <v>100分の3地域</v>
      </c>
      <c r="G8" s="1572"/>
      <c r="H8" s="1572"/>
      <c r="I8" s="1573"/>
      <c r="J8" s="521" t="s">
        <v>420</v>
      </c>
      <c r="K8" s="543">
        <v>12</v>
      </c>
      <c r="L8" s="1572" t="s">
        <v>421</v>
      </c>
      <c r="M8" s="1573"/>
      <c r="N8" s="1510" t="str">
        <f>【様式１】加算率!$AA$17&amp;"%"</f>
        <v>19%</v>
      </c>
      <c r="O8" s="1533"/>
      <c r="P8" s="541"/>
      <c r="Q8" s="1534" t="str">
        <f>"基礎分："&amp;【様式１】加算率!$F$17&amp;"％
賃金改善要件分："&amp;【様式１】加算率!$P$17&amp;"%"</f>
        <v>基礎分：12％
賃金改善要件分：7%</v>
      </c>
      <c r="R8" s="1535"/>
      <c r="S8" s="1535"/>
      <c r="T8" s="1535"/>
      <c r="U8" s="1536"/>
      <c r="V8" s="810"/>
      <c r="W8" s="811"/>
      <c r="X8" s="811"/>
      <c r="Y8" s="811"/>
      <c r="Z8" s="811"/>
      <c r="AA8" s="811"/>
      <c r="AB8" s="811"/>
      <c r="AC8" s="811"/>
    </row>
    <row r="9" spans="1:57" ht="17.100000000000001" customHeight="1">
      <c r="A9" s="1473" t="s">
        <v>478</v>
      </c>
      <c r="B9" s="1537" t="s">
        <v>440</v>
      </c>
      <c r="C9" s="1538"/>
      <c r="D9" s="1538"/>
      <c r="E9" s="1539"/>
      <c r="F9" s="1550" t="s">
        <v>441</v>
      </c>
      <c r="G9" s="1544"/>
      <c r="H9" s="1544"/>
      <c r="I9" s="1544"/>
      <c r="J9" s="1544"/>
      <c r="K9" s="1544"/>
      <c r="L9" s="1545"/>
      <c r="M9" s="1543" t="s">
        <v>442</v>
      </c>
      <c r="N9" s="1544"/>
      <c r="O9" s="1544"/>
      <c r="P9" s="1544"/>
      <c r="Q9" s="1544"/>
      <c r="R9" s="1544"/>
      <c r="S9" s="1545"/>
      <c r="T9" s="1560" t="s">
        <v>443</v>
      </c>
      <c r="U9" s="1561"/>
      <c r="V9" s="1561"/>
      <c r="W9" s="1562"/>
      <c r="Y9" s="811"/>
      <c r="Z9" s="811"/>
      <c r="AA9" s="811"/>
      <c r="AB9" s="811"/>
      <c r="AC9" s="811"/>
      <c r="AD9" s="811"/>
      <c r="AE9" s="811"/>
      <c r="AF9" s="811"/>
    </row>
    <row r="10" spans="1:57" ht="21" customHeight="1">
      <c r="A10" s="1549"/>
      <c r="B10" s="1540"/>
      <c r="C10" s="1541"/>
      <c r="D10" s="1541"/>
      <c r="E10" s="1542"/>
      <c r="F10" s="1551" t="s">
        <v>640</v>
      </c>
      <c r="G10" s="1552"/>
      <c r="H10" s="1553"/>
      <c r="I10" s="1590" t="s">
        <v>492</v>
      </c>
      <c r="J10" s="1591"/>
      <c r="K10" s="1547" t="s">
        <v>493</v>
      </c>
      <c r="L10" s="1547"/>
      <c r="M10" s="542"/>
      <c r="N10" s="547"/>
      <c r="O10" s="547"/>
      <c r="P10" s="1546" t="s">
        <v>471</v>
      </c>
      <c r="Q10" s="1547"/>
      <c r="R10" s="1547"/>
      <c r="S10" s="1548"/>
      <c r="T10" s="1563"/>
      <c r="U10" s="1564"/>
      <c r="V10" s="1564"/>
      <c r="W10" s="1565"/>
      <c r="Y10" s="811"/>
      <c r="Z10" s="811"/>
      <c r="AA10" s="811"/>
      <c r="AB10" s="811"/>
      <c r="AC10" s="811"/>
      <c r="AD10" s="811"/>
      <c r="AE10" s="811"/>
      <c r="AF10" s="811"/>
    </row>
    <row r="11" spans="1:57" ht="30" customHeight="1">
      <c r="A11" s="1474"/>
      <c r="B11" s="1574" t="s">
        <v>464</v>
      </c>
      <c r="C11" s="1575"/>
      <c r="D11" s="1575"/>
      <c r="E11" s="1576"/>
      <c r="F11" s="1510" t="str">
        <f>IF(②処遇Ⅱ人数計算表!$E$14="あり","○","―")</f>
        <v>○</v>
      </c>
      <c r="G11" s="1533"/>
      <c r="H11" s="1554"/>
      <c r="I11" s="587">
        <f>①平均年齢別児童数計算表!$AA$44</f>
        <v>0</v>
      </c>
      <c r="J11" s="576" t="s">
        <v>491</v>
      </c>
      <c r="K11" s="520">
        <f>①平均年齢別児童数計算表!$AA$43</f>
        <v>2</v>
      </c>
      <c r="L11" s="569" t="s">
        <v>42</v>
      </c>
      <c r="M11" s="1571" t="str">
        <f>IF(②処遇Ⅱ人数計算表!$E$18="あり","○","―")</f>
        <v>―</v>
      </c>
      <c r="N11" s="1580"/>
      <c r="O11" s="1580"/>
      <c r="P11" s="526" t="s">
        <v>195</v>
      </c>
      <c r="Q11" s="1581"/>
      <c r="R11" s="1582"/>
      <c r="S11" s="544" t="s">
        <v>472</v>
      </c>
      <c r="T11" s="1577" t="s">
        <v>464</v>
      </c>
      <c r="U11" s="1578"/>
      <c r="V11" s="1578"/>
      <c r="W11" s="1579"/>
      <c r="Y11" s="811"/>
      <c r="Z11" s="811"/>
      <c r="AA11" s="811"/>
      <c r="AB11" s="811"/>
      <c r="AC11" s="811"/>
      <c r="AD11" s="811"/>
      <c r="AE11" s="811"/>
      <c r="AF11" s="811"/>
    </row>
    <row r="12" spans="1:57" ht="45" customHeight="1">
      <c r="A12" s="1473" t="s">
        <v>479</v>
      </c>
      <c r="B12" s="1507" t="s">
        <v>480</v>
      </c>
      <c r="C12" s="1508"/>
      <c r="D12" s="1508"/>
      <c r="E12" s="1509"/>
      <c r="F12" s="1512" t="s">
        <v>481</v>
      </c>
      <c r="G12" s="1513"/>
      <c r="H12" s="1513"/>
      <c r="I12" s="1514"/>
      <c r="J12" s="1515" t="s">
        <v>474</v>
      </c>
      <c r="K12" s="1516"/>
      <c r="L12" s="1516"/>
      <c r="M12" s="1516"/>
      <c r="N12" s="1516"/>
      <c r="O12" s="1516"/>
      <c r="P12" s="1516"/>
      <c r="Q12" s="1517"/>
      <c r="R12" s="1583" t="s">
        <v>495</v>
      </c>
      <c r="S12" s="1584"/>
      <c r="T12" s="1584"/>
      <c r="U12" s="1584"/>
      <c r="V12" s="1479"/>
      <c r="W12" s="1479"/>
      <c r="X12" s="1479"/>
      <c r="Y12" s="1585"/>
      <c r="Z12" s="517"/>
      <c r="AA12" s="517"/>
      <c r="AB12" s="517"/>
      <c r="AC12" s="517"/>
    </row>
    <row r="13" spans="1:57" ht="30" customHeight="1">
      <c r="A13" s="1474"/>
      <c r="B13" s="1510" t="str">
        <f>IF(②処遇Ⅱ人数計算表!$E$20="あり","○","―")</f>
        <v>―</v>
      </c>
      <c r="C13" s="1511"/>
      <c r="D13" s="1511"/>
      <c r="E13" s="1511"/>
      <c r="F13" s="1524" t="s">
        <v>464</v>
      </c>
      <c r="G13" s="1525"/>
      <c r="H13" s="1525"/>
      <c r="I13" s="1525"/>
      <c r="J13" s="1518" t="s">
        <v>464</v>
      </c>
      <c r="K13" s="1519"/>
      <c r="L13" s="1519"/>
      <c r="M13" s="1520" t="s">
        <v>473</v>
      </c>
      <c r="N13" s="1519"/>
      <c r="O13" s="1521"/>
      <c r="P13" s="1522"/>
      <c r="Q13" s="1523"/>
      <c r="R13" s="1518" t="s">
        <v>464</v>
      </c>
      <c r="S13" s="1569"/>
      <c r="T13" s="1569"/>
      <c r="U13" s="1569"/>
      <c r="V13" s="1586" t="s">
        <v>466</v>
      </c>
      <c r="W13" s="1587"/>
      <c r="X13" s="539"/>
      <c r="Y13" s="538" t="s">
        <v>467</v>
      </c>
      <c r="Z13" s="517"/>
      <c r="AA13" s="517"/>
      <c r="AB13" s="517"/>
      <c r="AC13" s="517"/>
      <c r="BE13" s="515" t="s">
        <v>507</v>
      </c>
    </row>
    <row r="14" spans="1:57" ht="30" customHeight="1">
      <c r="A14" s="1473" t="s">
        <v>482</v>
      </c>
      <c r="B14" s="1566" t="s">
        <v>444</v>
      </c>
      <c r="C14" s="1588"/>
      <c r="D14" s="1588"/>
      <c r="E14" s="1589"/>
      <c r="F14" s="517"/>
      <c r="G14" s="517"/>
      <c r="H14" s="517"/>
      <c r="I14" s="517"/>
      <c r="J14" s="517"/>
      <c r="K14" s="517"/>
      <c r="L14" s="517"/>
      <c r="M14" s="517"/>
      <c r="N14" s="517"/>
      <c r="O14" s="517"/>
      <c r="P14" s="517"/>
      <c r="Q14" s="517"/>
      <c r="R14" s="517"/>
      <c r="S14" s="517"/>
      <c r="T14" s="517"/>
      <c r="U14" s="517"/>
      <c r="V14" s="517"/>
    </row>
    <row r="15" spans="1:57" ht="30" customHeight="1">
      <c r="A15" s="1474"/>
      <c r="B15" s="1518" t="s">
        <v>827</v>
      </c>
      <c r="C15" s="1569"/>
      <c r="D15" s="1569"/>
      <c r="E15" s="1570"/>
      <c r="F15" s="517"/>
      <c r="G15" s="517"/>
      <c r="H15" s="517"/>
      <c r="I15" s="517"/>
      <c r="J15" s="517"/>
      <c r="K15" s="517"/>
      <c r="L15" s="517"/>
      <c r="M15" s="517"/>
      <c r="N15" s="517"/>
      <c r="O15" s="517"/>
      <c r="P15" s="517"/>
      <c r="Q15" s="517"/>
      <c r="R15" s="517"/>
      <c r="S15" s="517"/>
      <c r="T15" s="517"/>
      <c r="U15" s="517"/>
      <c r="V15" s="517"/>
      <c r="BD15" s="515" t="s">
        <v>641</v>
      </c>
    </row>
    <row r="16" spans="1:57" ht="15" customHeight="1">
      <c r="B16" s="522"/>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row>
    <row r="17" spans="1:29" ht="11.25" customHeight="1"/>
    <row r="18" spans="1:29" ht="20.100000000000001" customHeight="1">
      <c r="B18" s="518" t="s">
        <v>430</v>
      </c>
      <c r="C18" s="515" t="s">
        <v>422</v>
      </c>
    </row>
    <row r="19" spans="1:29" ht="20.100000000000001" customHeight="1">
      <c r="B19" s="1495"/>
      <c r="C19" s="1496"/>
      <c r="D19" s="1496"/>
      <c r="E19" s="1496"/>
      <c r="F19" s="1496"/>
      <c r="G19" s="1496"/>
      <c r="H19" s="1496"/>
      <c r="I19" s="1497"/>
      <c r="J19" s="1495" t="s">
        <v>431</v>
      </c>
      <c r="K19" s="1496"/>
      <c r="L19" s="1496"/>
      <c r="M19" s="1497"/>
      <c r="N19" s="1495" t="s">
        <v>432</v>
      </c>
      <c r="O19" s="1496"/>
      <c r="P19" s="1496"/>
      <c r="Q19" s="1497"/>
      <c r="R19" s="1495" t="s">
        <v>109</v>
      </c>
      <c r="S19" s="1496"/>
      <c r="T19" s="1496"/>
      <c r="U19" s="1497"/>
      <c r="V19" s="532"/>
      <c r="W19" s="527"/>
      <c r="X19" s="527"/>
      <c r="AC19" s="527"/>
    </row>
    <row r="20" spans="1:29" ht="20.100000000000001" customHeight="1">
      <c r="B20" s="1495" t="s">
        <v>433</v>
      </c>
      <c r="C20" s="1496"/>
      <c r="D20" s="1496"/>
      <c r="E20" s="1496"/>
      <c r="F20" s="1496"/>
      <c r="G20" s="1496"/>
      <c r="H20" s="1496"/>
      <c r="I20" s="1497"/>
      <c r="J20" s="1498">
        <f>①平均年齢別児童数計算表!$AC$16</f>
        <v>13</v>
      </c>
      <c r="K20" s="1499"/>
      <c r="L20" s="1499"/>
      <c r="M20" s="1500"/>
      <c r="N20" s="1498">
        <f>①平均年齢別児童数計算表!AD16</f>
        <v>3</v>
      </c>
      <c r="O20" s="1499"/>
      <c r="P20" s="1499"/>
      <c r="Q20" s="1500"/>
      <c r="R20" s="1498">
        <f>SUM(J20:Q20)</f>
        <v>16</v>
      </c>
      <c r="S20" s="1499"/>
      <c r="T20" s="1499"/>
      <c r="U20" s="1500"/>
      <c r="V20" s="533"/>
      <c r="W20" s="534"/>
      <c r="X20" s="534"/>
      <c r="Y20" s="534"/>
      <c r="Z20" s="523"/>
      <c r="AA20" s="523"/>
      <c r="AB20" s="523"/>
      <c r="AC20" s="523"/>
    </row>
    <row r="21" spans="1:29" ht="20.100000000000001" customHeight="1">
      <c r="B21" s="1495" t="s">
        <v>434</v>
      </c>
      <c r="C21" s="1496"/>
      <c r="D21" s="1496"/>
      <c r="E21" s="1496"/>
      <c r="F21" s="1496"/>
      <c r="G21" s="1496"/>
      <c r="H21" s="1496"/>
      <c r="I21" s="1497"/>
      <c r="J21" s="1498">
        <f>①平均年齢別児童数計算表!$AC$17</f>
        <v>1</v>
      </c>
      <c r="K21" s="1499"/>
      <c r="L21" s="1499"/>
      <c r="M21" s="1500"/>
      <c r="N21" s="1498">
        <f>①平均年齢別児童数計算表!$AD$17</f>
        <v>1</v>
      </c>
      <c r="O21" s="1499"/>
      <c r="P21" s="1499"/>
      <c r="Q21" s="1500"/>
      <c r="R21" s="1498">
        <f>SUM(J21:Q21)</f>
        <v>2</v>
      </c>
      <c r="S21" s="1499"/>
      <c r="T21" s="1499"/>
      <c r="U21" s="1500"/>
      <c r="V21" s="533"/>
      <c r="W21" s="534"/>
      <c r="X21" s="534"/>
      <c r="Y21" s="534"/>
      <c r="Z21" s="523"/>
      <c r="AA21" s="523"/>
      <c r="AB21" s="523"/>
      <c r="AC21" s="523"/>
    </row>
    <row r="22" spans="1:29" ht="20.100000000000001" customHeight="1">
      <c r="B22" s="1501" t="s">
        <v>445</v>
      </c>
      <c r="C22" s="1502"/>
      <c r="D22" s="1502"/>
      <c r="E22" s="1502"/>
      <c r="F22" s="1502"/>
      <c r="G22" s="1502"/>
      <c r="H22" s="1502"/>
      <c r="I22" s="1503"/>
      <c r="J22" s="1504"/>
      <c r="K22" s="1505"/>
      <c r="L22" s="1505"/>
      <c r="M22" s="1506"/>
      <c r="N22" s="1504" t="s">
        <v>446</v>
      </c>
      <c r="O22" s="1505"/>
      <c r="P22" s="1505"/>
      <c r="Q22" s="1506"/>
      <c r="R22" s="1504">
        <f>SUM(J22:Q22)</f>
        <v>0</v>
      </c>
      <c r="S22" s="1505"/>
      <c r="T22" s="1505"/>
      <c r="U22" s="1506"/>
      <c r="V22" s="533"/>
      <c r="W22" s="534"/>
      <c r="X22" s="534"/>
      <c r="Y22" s="534"/>
      <c r="Z22" s="523"/>
      <c r="AA22" s="523"/>
      <c r="AB22" s="523"/>
      <c r="AC22" s="523"/>
    </row>
    <row r="23" spans="1:29" ht="20.100000000000001" customHeight="1">
      <c r="B23" s="1501" t="s">
        <v>447</v>
      </c>
      <c r="C23" s="1502"/>
      <c r="D23" s="1502"/>
      <c r="E23" s="1502"/>
      <c r="F23" s="1502"/>
      <c r="G23" s="1502"/>
      <c r="H23" s="1502"/>
      <c r="I23" s="1503"/>
      <c r="J23" s="1504"/>
      <c r="K23" s="1505"/>
      <c r="L23" s="1505"/>
      <c r="M23" s="1506"/>
      <c r="N23" s="1504"/>
      <c r="O23" s="1505"/>
      <c r="P23" s="1505"/>
      <c r="Q23" s="1506"/>
      <c r="R23" s="1504">
        <f>SUM(J23:Q23)</f>
        <v>0</v>
      </c>
      <c r="S23" s="1505"/>
      <c r="T23" s="1505"/>
      <c r="U23" s="1506"/>
      <c r="V23" s="533"/>
      <c r="W23" s="534"/>
      <c r="X23" s="534"/>
      <c r="Y23" s="534"/>
      <c r="Z23" s="523"/>
      <c r="AA23" s="523"/>
      <c r="AB23" s="523"/>
      <c r="AC23" s="523"/>
    </row>
    <row r="24" spans="1:29" ht="20.100000000000001" customHeight="1">
      <c r="B24" s="1495" t="s">
        <v>109</v>
      </c>
      <c r="C24" s="1496"/>
      <c r="D24" s="1496"/>
      <c r="E24" s="1496"/>
      <c r="F24" s="1496"/>
      <c r="G24" s="1496"/>
      <c r="H24" s="1496"/>
      <c r="I24" s="1497"/>
      <c r="J24" s="1498">
        <f>SUM(J20:M23)</f>
        <v>14</v>
      </c>
      <c r="K24" s="1499"/>
      <c r="L24" s="1499"/>
      <c r="M24" s="1500"/>
      <c r="N24" s="1498">
        <f>SUM(N20:Q23)</f>
        <v>4</v>
      </c>
      <c r="O24" s="1499"/>
      <c r="P24" s="1499"/>
      <c r="Q24" s="1500"/>
      <c r="R24" s="1498">
        <f>SUM(R20:U23)</f>
        <v>18</v>
      </c>
      <c r="S24" s="1499"/>
      <c r="T24" s="1499"/>
      <c r="U24" s="1500"/>
      <c r="V24" s="535"/>
      <c r="W24" s="536"/>
      <c r="X24" s="536"/>
      <c r="Y24" s="536"/>
      <c r="Z24" s="523"/>
      <c r="AA24" s="523"/>
      <c r="AB24" s="523"/>
      <c r="AC24" s="523"/>
    </row>
    <row r="25" spans="1:29" ht="7.5" customHeight="1">
      <c r="B25" s="524"/>
      <c r="C25" s="524"/>
      <c r="D25" s="524"/>
      <c r="E25" s="524"/>
      <c r="F25" s="524"/>
      <c r="G25" s="524"/>
      <c r="H25" s="524"/>
      <c r="I25" s="524"/>
      <c r="J25" s="524"/>
      <c r="K25" s="524"/>
      <c r="L25" s="524"/>
      <c r="M25" s="524"/>
      <c r="N25" s="524"/>
      <c r="O25" s="524"/>
      <c r="P25" s="524"/>
      <c r="Q25" s="524"/>
      <c r="R25" s="524"/>
      <c r="S25" s="524"/>
      <c r="T25" s="524"/>
      <c r="U25" s="524"/>
      <c r="V25" s="524"/>
      <c r="W25" s="524"/>
      <c r="X25" s="524"/>
      <c r="Y25" s="524"/>
      <c r="Z25" s="524"/>
      <c r="AA25" s="524"/>
      <c r="AB25" s="524"/>
      <c r="AC25" s="524"/>
    </row>
    <row r="26" spans="1:29" ht="20.100000000000001" customHeight="1">
      <c r="B26" s="518" t="s">
        <v>423</v>
      </c>
      <c r="C26" s="515" t="s">
        <v>424</v>
      </c>
    </row>
    <row r="27" spans="1:29" ht="20.100000000000001" customHeight="1">
      <c r="A27" s="1492" t="s">
        <v>478</v>
      </c>
      <c r="B27" s="528"/>
      <c r="C27" s="529"/>
      <c r="D27" s="529"/>
      <c r="E27" s="529"/>
      <c r="F27" s="529"/>
      <c r="G27" s="529"/>
      <c r="H27" s="529"/>
      <c r="I27" s="530"/>
      <c r="J27" s="1592" t="s">
        <v>435</v>
      </c>
      <c r="K27" s="1593"/>
      <c r="L27" s="1593"/>
      <c r="M27" s="1594"/>
      <c r="N27" s="1592" t="s">
        <v>425</v>
      </c>
      <c r="O27" s="1593"/>
      <c r="P27" s="1593"/>
      <c r="Q27" s="1594"/>
      <c r="R27" s="1592" t="s">
        <v>448</v>
      </c>
      <c r="S27" s="1593"/>
      <c r="T27" s="1593"/>
      <c r="U27" s="1594"/>
      <c r="V27" s="1495" t="s">
        <v>419</v>
      </c>
      <c r="W27" s="1496"/>
      <c r="X27" s="1496"/>
      <c r="Y27" s="1496"/>
      <c r="Z27" s="1595" t="s">
        <v>426</v>
      </c>
      <c r="AA27" s="1496"/>
      <c r="AB27" s="1496"/>
      <c r="AC27" s="1497"/>
    </row>
    <row r="28" spans="1:29" ht="20.100000000000001" customHeight="1">
      <c r="A28" s="1493"/>
      <c r="B28" s="1515"/>
      <c r="C28" s="1598" t="s">
        <v>427</v>
      </c>
      <c r="D28" s="1599"/>
      <c r="E28" s="1599"/>
      <c r="F28" s="1599"/>
      <c r="G28" s="1599"/>
      <c r="H28" s="1599"/>
      <c r="I28" s="1600"/>
      <c r="J28" s="1601"/>
      <c r="K28" s="1602"/>
      <c r="L28" s="1602"/>
      <c r="M28" s="1603"/>
      <c r="N28" s="1601"/>
      <c r="O28" s="1602"/>
      <c r="P28" s="1602"/>
      <c r="Q28" s="1603"/>
      <c r="R28" s="1601"/>
      <c r="S28" s="1602"/>
      <c r="T28" s="1602"/>
      <c r="U28" s="1603"/>
      <c r="V28" s="1601"/>
      <c r="W28" s="1602"/>
      <c r="X28" s="1602"/>
      <c r="Y28" s="1602"/>
      <c r="Z28" s="1611"/>
      <c r="AA28" s="1602"/>
      <c r="AB28" s="1602"/>
      <c r="AC28" s="1603"/>
    </row>
    <row r="29" spans="1:29" ht="20.100000000000001" customHeight="1">
      <c r="A29" s="1493"/>
      <c r="B29" s="1596"/>
      <c r="C29" s="1612"/>
      <c r="D29" s="1613" t="s">
        <v>436</v>
      </c>
      <c r="E29" s="1604" t="s">
        <v>433</v>
      </c>
      <c r="F29" s="1605"/>
      <c r="G29" s="1605"/>
      <c r="H29" s="1605"/>
      <c r="I29" s="1606"/>
      <c r="J29" s="1607">
        <v>1370</v>
      </c>
      <c r="K29" s="1608"/>
      <c r="L29" s="1608"/>
      <c r="M29" s="1609"/>
      <c r="N29" s="1498">
        <f>【様式１】加算率!$P$17</f>
        <v>7</v>
      </c>
      <c r="O29" s="1499"/>
      <c r="P29" s="1499"/>
      <c r="Q29" s="1500"/>
      <c r="R29" s="1498">
        <f>J20+J23</f>
        <v>13</v>
      </c>
      <c r="S29" s="1499"/>
      <c r="T29" s="1499"/>
      <c r="U29" s="1500"/>
      <c r="V29" s="1498">
        <f t="shared" ref="V29:V37" si="0">K$8</f>
        <v>12</v>
      </c>
      <c r="W29" s="1499"/>
      <c r="X29" s="1499"/>
      <c r="Y29" s="1499"/>
      <c r="Z29" s="1610">
        <f t="shared" ref="Z29:Z35" si="1">J29*N29*R29*V29</f>
        <v>1496040</v>
      </c>
      <c r="AA29" s="1499"/>
      <c r="AB29" s="1499"/>
      <c r="AC29" s="1500"/>
    </row>
    <row r="30" spans="1:29" ht="20.100000000000001" customHeight="1">
      <c r="A30" s="1493"/>
      <c r="B30" s="1596"/>
      <c r="C30" s="1612"/>
      <c r="D30" s="1614"/>
      <c r="E30" s="1604" t="s">
        <v>434</v>
      </c>
      <c r="F30" s="1605"/>
      <c r="G30" s="1605"/>
      <c r="H30" s="1605"/>
      <c r="I30" s="1606"/>
      <c r="J30" s="1607">
        <v>2040</v>
      </c>
      <c r="K30" s="1608"/>
      <c r="L30" s="1608"/>
      <c r="M30" s="1609"/>
      <c r="N30" s="1498">
        <f>【様式１】加算率!$P$17</f>
        <v>7</v>
      </c>
      <c r="O30" s="1499"/>
      <c r="P30" s="1499"/>
      <c r="Q30" s="1500"/>
      <c r="R30" s="1498">
        <f>J21</f>
        <v>1</v>
      </c>
      <c r="S30" s="1499"/>
      <c r="T30" s="1499"/>
      <c r="U30" s="1500"/>
      <c r="V30" s="1498">
        <f t="shared" si="0"/>
        <v>12</v>
      </c>
      <c r="W30" s="1499"/>
      <c r="X30" s="1499"/>
      <c r="Y30" s="1499"/>
      <c r="Z30" s="1610">
        <f t="shared" si="1"/>
        <v>171360</v>
      </c>
      <c r="AA30" s="1499"/>
      <c r="AB30" s="1499"/>
      <c r="AC30" s="1500"/>
    </row>
    <row r="31" spans="1:29" ht="20.100000000000001" customHeight="1">
      <c r="A31" s="1493"/>
      <c r="B31" s="1596"/>
      <c r="C31" s="1612"/>
      <c r="D31" s="1616" t="s">
        <v>437</v>
      </c>
      <c r="E31" s="1604" t="s">
        <v>433</v>
      </c>
      <c r="F31" s="1605"/>
      <c r="G31" s="1605"/>
      <c r="H31" s="1605"/>
      <c r="I31" s="1606"/>
      <c r="J31" s="1607">
        <v>1340</v>
      </c>
      <c r="K31" s="1608"/>
      <c r="L31" s="1608"/>
      <c r="M31" s="1609"/>
      <c r="N31" s="1498">
        <f>【様式１】加算率!$P$17</f>
        <v>7</v>
      </c>
      <c r="O31" s="1499"/>
      <c r="P31" s="1499"/>
      <c r="Q31" s="1500"/>
      <c r="R31" s="1498">
        <f>N20+R22+N23</f>
        <v>3</v>
      </c>
      <c r="S31" s="1499"/>
      <c r="T31" s="1499"/>
      <c r="U31" s="1500"/>
      <c r="V31" s="1498">
        <f t="shared" si="0"/>
        <v>12</v>
      </c>
      <c r="W31" s="1499"/>
      <c r="X31" s="1499"/>
      <c r="Y31" s="1499"/>
      <c r="Z31" s="1610">
        <f t="shared" si="1"/>
        <v>337680</v>
      </c>
      <c r="AA31" s="1499"/>
      <c r="AB31" s="1499"/>
      <c r="AC31" s="1500"/>
    </row>
    <row r="32" spans="1:29" ht="20.100000000000001" customHeight="1">
      <c r="A32" s="1493"/>
      <c r="B32" s="1597"/>
      <c r="C32" s="1615"/>
      <c r="D32" s="1617"/>
      <c r="E32" s="1604" t="s">
        <v>434</v>
      </c>
      <c r="F32" s="1605"/>
      <c r="G32" s="1605"/>
      <c r="H32" s="1605"/>
      <c r="I32" s="1606"/>
      <c r="J32" s="1607">
        <v>2010</v>
      </c>
      <c r="K32" s="1608"/>
      <c r="L32" s="1608"/>
      <c r="M32" s="1609"/>
      <c r="N32" s="1498">
        <f>【様式１】加算率!$P$17</f>
        <v>7</v>
      </c>
      <c r="O32" s="1499"/>
      <c r="P32" s="1499"/>
      <c r="Q32" s="1500"/>
      <c r="R32" s="1498">
        <f>N21</f>
        <v>1</v>
      </c>
      <c r="S32" s="1499"/>
      <c r="T32" s="1499"/>
      <c r="U32" s="1500"/>
      <c r="V32" s="1498">
        <f t="shared" si="0"/>
        <v>12</v>
      </c>
      <c r="W32" s="1499"/>
      <c r="X32" s="1499"/>
      <c r="Y32" s="1499"/>
      <c r="Z32" s="1610">
        <f t="shared" si="1"/>
        <v>168840</v>
      </c>
      <c r="AA32" s="1499"/>
      <c r="AB32" s="1499"/>
      <c r="AC32" s="1500"/>
    </row>
    <row r="33" spans="1:30" ht="20.100000000000001" customHeight="1">
      <c r="A33" s="1493"/>
      <c r="B33" s="1622" t="s">
        <v>449</v>
      </c>
      <c r="C33" s="1619" t="s">
        <v>450</v>
      </c>
      <c r="D33" s="1620"/>
      <c r="E33" s="1620"/>
      <c r="F33" s="1620"/>
      <c r="G33" s="1620"/>
      <c r="H33" s="1620"/>
      <c r="I33" s="1621"/>
      <c r="J33" s="1504"/>
      <c r="K33" s="1505"/>
      <c r="L33" s="1505"/>
      <c r="M33" s="1506"/>
      <c r="N33" s="1504">
        <f>【様式１】加算率!$P$17</f>
        <v>7</v>
      </c>
      <c r="O33" s="1505"/>
      <c r="P33" s="1505"/>
      <c r="Q33" s="1506"/>
      <c r="R33" s="1504">
        <f>R20+R22+R23</f>
        <v>16</v>
      </c>
      <c r="S33" s="1505"/>
      <c r="T33" s="1505"/>
      <c r="U33" s="1506"/>
      <c r="V33" s="1504">
        <f t="shared" si="0"/>
        <v>12</v>
      </c>
      <c r="W33" s="1505"/>
      <c r="X33" s="1505"/>
      <c r="Y33" s="1505"/>
      <c r="Z33" s="1618">
        <f t="shared" si="1"/>
        <v>0</v>
      </c>
      <c r="AA33" s="1505"/>
      <c r="AB33" s="1505"/>
      <c r="AC33" s="1506"/>
    </row>
    <row r="34" spans="1:30" ht="20.100000000000001" customHeight="1">
      <c r="A34" s="1493"/>
      <c r="B34" s="1623"/>
      <c r="C34" s="1619" t="s">
        <v>451</v>
      </c>
      <c r="D34" s="1620"/>
      <c r="E34" s="1620"/>
      <c r="F34" s="1620"/>
      <c r="G34" s="1620"/>
      <c r="H34" s="1620"/>
      <c r="I34" s="1621"/>
      <c r="J34" s="1504"/>
      <c r="K34" s="1505"/>
      <c r="L34" s="1505"/>
      <c r="M34" s="1506"/>
      <c r="N34" s="1504">
        <f>【様式１】加算率!$P$17</f>
        <v>7</v>
      </c>
      <c r="O34" s="1505"/>
      <c r="P34" s="1505"/>
      <c r="Q34" s="1506"/>
      <c r="R34" s="1504">
        <f>R21</f>
        <v>2</v>
      </c>
      <c r="S34" s="1505"/>
      <c r="T34" s="1505"/>
      <c r="U34" s="1506"/>
      <c r="V34" s="1504">
        <f t="shared" si="0"/>
        <v>12</v>
      </c>
      <c r="W34" s="1505"/>
      <c r="X34" s="1505"/>
      <c r="Y34" s="1505"/>
      <c r="Z34" s="1618">
        <f t="shared" si="1"/>
        <v>0</v>
      </c>
      <c r="AA34" s="1505"/>
      <c r="AB34" s="1505"/>
      <c r="AC34" s="1506"/>
    </row>
    <row r="35" spans="1:30" ht="20.100000000000001" customHeight="1">
      <c r="A35" s="1493"/>
      <c r="B35" s="1626" t="s">
        <v>452</v>
      </c>
      <c r="C35" s="1624" t="s">
        <v>453</v>
      </c>
      <c r="D35" s="1475"/>
      <c r="E35" s="1475"/>
      <c r="F35" s="1475"/>
      <c r="G35" s="1475"/>
      <c r="H35" s="1475"/>
      <c r="I35" s="1625"/>
      <c r="J35" s="1607">
        <v>1350</v>
      </c>
      <c r="K35" s="1608"/>
      <c r="L35" s="1608"/>
      <c r="M35" s="1609"/>
      <c r="N35" s="1498">
        <f>【様式１】加算率!$P$17</f>
        <v>7</v>
      </c>
      <c r="O35" s="1499"/>
      <c r="P35" s="1499"/>
      <c r="Q35" s="1500"/>
      <c r="R35" s="1498">
        <f>$K$11</f>
        <v>2</v>
      </c>
      <c r="S35" s="1499"/>
      <c r="T35" s="1499"/>
      <c r="U35" s="1500"/>
      <c r="V35" s="1498">
        <f t="shared" si="0"/>
        <v>12</v>
      </c>
      <c r="W35" s="1499"/>
      <c r="X35" s="1499"/>
      <c r="Y35" s="1499"/>
      <c r="Z35" s="1610">
        <f t="shared" si="1"/>
        <v>226800</v>
      </c>
      <c r="AA35" s="1499"/>
      <c r="AB35" s="1499"/>
      <c r="AC35" s="1500"/>
    </row>
    <row r="36" spans="1:30" ht="20.100000000000001" customHeight="1">
      <c r="A36" s="1493"/>
      <c r="B36" s="1627"/>
      <c r="C36" s="1624" t="s">
        <v>454</v>
      </c>
      <c r="D36" s="1475"/>
      <c r="E36" s="1475"/>
      <c r="F36" s="1475"/>
      <c r="G36" s="1475"/>
      <c r="H36" s="1475"/>
      <c r="I36" s="1625"/>
      <c r="J36" s="1607">
        <v>670</v>
      </c>
      <c r="K36" s="1608"/>
      <c r="L36" s="1608"/>
      <c r="M36" s="1609"/>
      <c r="N36" s="1498">
        <f>【様式１】加算率!$P$17</f>
        <v>7</v>
      </c>
      <c r="O36" s="1499"/>
      <c r="P36" s="1499"/>
      <c r="Q36" s="1500"/>
      <c r="R36" s="1498">
        <f>$I$11</f>
        <v>0</v>
      </c>
      <c r="S36" s="1499"/>
      <c r="T36" s="1499"/>
      <c r="U36" s="1500"/>
      <c r="V36" s="1498">
        <f t="shared" si="0"/>
        <v>12</v>
      </c>
      <c r="W36" s="1499"/>
      <c r="X36" s="1499"/>
      <c r="Y36" s="1499"/>
      <c r="Z36" s="1610">
        <f>J36*N36*R36*V36</f>
        <v>0</v>
      </c>
      <c r="AA36" s="1499"/>
      <c r="AB36" s="1499"/>
      <c r="AC36" s="1500"/>
    </row>
    <row r="37" spans="1:30" ht="20.100000000000001" customHeight="1">
      <c r="A37" s="1493"/>
      <c r="B37" s="525" t="s">
        <v>455</v>
      </c>
      <c r="C37" s="1624" t="str">
        <f>IF(OR($M$11="",$M$11="―"),"休日保育加算","休日保育加算（のべ"&amp;$Q$11&amp;"人)")</f>
        <v>休日保育加算</v>
      </c>
      <c r="D37" s="1475"/>
      <c r="E37" s="1475"/>
      <c r="F37" s="1475"/>
      <c r="G37" s="1475"/>
      <c r="H37" s="1475"/>
      <c r="I37" s="1625"/>
      <c r="J37" s="1607"/>
      <c r="K37" s="1608"/>
      <c r="L37" s="1608"/>
      <c r="M37" s="1609"/>
      <c r="N37" s="1498">
        <f>【様式１】加算率!$P$17</f>
        <v>7</v>
      </c>
      <c r="O37" s="1499"/>
      <c r="P37" s="1499"/>
      <c r="Q37" s="1500"/>
      <c r="R37" s="1629"/>
      <c r="S37" s="1630"/>
      <c r="T37" s="1630"/>
      <c r="U37" s="1631"/>
      <c r="V37" s="1498">
        <f t="shared" si="0"/>
        <v>12</v>
      </c>
      <c r="W37" s="1499"/>
      <c r="X37" s="1499"/>
      <c r="Y37" s="1499"/>
      <c r="Z37" s="1610">
        <f>J37*N37*V37</f>
        <v>0</v>
      </c>
      <c r="AA37" s="1499"/>
      <c r="AB37" s="1499"/>
      <c r="AC37" s="1500"/>
    </row>
    <row r="38" spans="1:30" ht="20.100000000000001" customHeight="1">
      <c r="A38" s="1494"/>
      <c r="B38" s="577" t="s">
        <v>456</v>
      </c>
      <c r="C38" s="1619" t="s">
        <v>457</v>
      </c>
      <c r="D38" s="1620"/>
      <c r="E38" s="1620"/>
      <c r="F38" s="1620"/>
      <c r="G38" s="1620"/>
      <c r="H38" s="1620"/>
      <c r="I38" s="1621"/>
      <c r="J38" s="1504"/>
      <c r="K38" s="1505"/>
      <c r="L38" s="1505"/>
      <c r="M38" s="1506"/>
      <c r="N38" s="1504">
        <f>【様式１】加算率!$P$17</f>
        <v>7</v>
      </c>
      <c r="O38" s="1505"/>
      <c r="P38" s="1505"/>
      <c r="Q38" s="1506"/>
      <c r="R38" s="1504">
        <f>R24</f>
        <v>18</v>
      </c>
      <c r="S38" s="1505"/>
      <c r="T38" s="1505"/>
      <c r="U38" s="1506"/>
      <c r="V38" s="1504">
        <f>K$8</f>
        <v>12</v>
      </c>
      <c r="W38" s="1505"/>
      <c r="X38" s="1505"/>
      <c r="Y38" s="1505"/>
      <c r="Z38" s="1618">
        <f>J38*N38*R38*V38</f>
        <v>0</v>
      </c>
      <c r="AA38" s="1505"/>
      <c r="AB38" s="1505"/>
      <c r="AC38" s="1506"/>
    </row>
    <row r="39" spans="1:30" ht="34.5" customHeight="1">
      <c r="A39" s="1492" t="s">
        <v>479</v>
      </c>
      <c r="B39" s="568" t="s">
        <v>458</v>
      </c>
      <c r="C39" s="1635" t="s">
        <v>459</v>
      </c>
      <c r="D39" s="1636"/>
      <c r="E39" s="1636"/>
      <c r="F39" s="1636"/>
      <c r="G39" s="1636"/>
      <c r="H39" s="1636"/>
      <c r="I39" s="1637"/>
      <c r="J39" s="1638"/>
      <c r="K39" s="1639"/>
      <c r="L39" s="1639"/>
      <c r="M39" s="1640"/>
      <c r="N39" s="1629"/>
      <c r="O39" s="1630"/>
      <c r="P39" s="1630"/>
      <c r="Q39" s="1631"/>
      <c r="R39" s="1629"/>
      <c r="S39" s="1630"/>
      <c r="T39" s="1630"/>
      <c r="U39" s="1631"/>
      <c r="V39" s="1629"/>
      <c r="W39" s="1630"/>
      <c r="X39" s="1630"/>
      <c r="Y39" s="1641"/>
      <c r="Z39" s="1610">
        <f>SUM(Z29:AC32,Z38)*J39*-1</f>
        <v>0</v>
      </c>
      <c r="AA39" s="1499"/>
      <c r="AB39" s="1499"/>
      <c r="AC39" s="1500"/>
    </row>
    <row r="40" spans="1:30" ht="20.100000000000001" customHeight="1">
      <c r="A40" s="1493"/>
      <c r="B40" s="531" t="s">
        <v>460</v>
      </c>
      <c r="C40" s="1642" t="s">
        <v>461</v>
      </c>
      <c r="D40" s="1643"/>
      <c r="E40" s="1643"/>
      <c r="F40" s="1643"/>
      <c r="G40" s="1643"/>
      <c r="H40" s="1643"/>
      <c r="I40" s="1644"/>
      <c r="J40" s="1645"/>
      <c r="K40" s="1646"/>
      <c r="L40" s="1646"/>
      <c r="M40" s="1647"/>
      <c r="N40" s="1498">
        <f>【様式１】加算率!$P$17</f>
        <v>7</v>
      </c>
      <c r="O40" s="1499"/>
      <c r="P40" s="1499"/>
      <c r="Q40" s="1500"/>
      <c r="R40" s="1498">
        <f>R24</f>
        <v>18</v>
      </c>
      <c r="S40" s="1499"/>
      <c r="T40" s="1499"/>
      <c r="U40" s="1500"/>
      <c r="V40" s="1498">
        <f>K$8</f>
        <v>12</v>
      </c>
      <c r="W40" s="1499"/>
      <c r="X40" s="1499"/>
      <c r="Y40" s="1628"/>
      <c r="Z40" s="1632">
        <f>J40*N40*R40*V40*-1</f>
        <v>0</v>
      </c>
      <c r="AA40" s="1633"/>
      <c r="AB40" s="1633"/>
      <c r="AC40" s="1634"/>
    </row>
    <row r="41" spans="1:30" ht="20.100000000000001" customHeight="1" thickBot="1">
      <c r="A41" s="1493"/>
      <c r="B41" s="545" t="s">
        <v>462</v>
      </c>
      <c r="C41" s="1624" t="s">
        <v>438</v>
      </c>
      <c r="D41" s="1475"/>
      <c r="E41" s="1475"/>
      <c r="F41" s="1475"/>
      <c r="G41" s="1475"/>
      <c r="H41" s="1475"/>
      <c r="I41" s="1625"/>
      <c r="J41" s="1638"/>
      <c r="K41" s="1639"/>
      <c r="L41" s="1639"/>
      <c r="M41" s="1640"/>
      <c r="N41" s="1629"/>
      <c r="O41" s="1630"/>
      <c r="P41" s="1657"/>
      <c r="Q41" s="1658"/>
      <c r="R41" s="1659"/>
      <c r="S41" s="1657"/>
      <c r="T41" s="1657"/>
      <c r="U41" s="1658"/>
      <c r="V41" s="1659"/>
      <c r="W41" s="1657"/>
      <c r="X41" s="1657"/>
      <c r="Y41" s="1660"/>
      <c r="Z41" s="1661">
        <f>SUM(Z29:AC32,Z35:AC36,Z38)*J41*-1</f>
        <v>0</v>
      </c>
      <c r="AA41" s="1662"/>
      <c r="AB41" s="1662"/>
      <c r="AC41" s="1663"/>
    </row>
    <row r="42" spans="1:30" ht="39" customHeight="1" thickBot="1">
      <c r="A42" s="1494"/>
      <c r="B42" s="537" t="s">
        <v>190</v>
      </c>
      <c r="C42" s="1475" t="s">
        <v>468</v>
      </c>
      <c r="D42" s="1476"/>
      <c r="E42" s="1476"/>
      <c r="F42" s="1476"/>
      <c r="G42" s="1476"/>
      <c r="H42" s="1476"/>
      <c r="I42" s="1477"/>
      <c r="J42" s="1478" t="s">
        <v>466</v>
      </c>
      <c r="K42" s="1479"/>
      <c r="L42" s="1479"/>
      <c r="M42" s="1478" t="str">
        <f>IF($R$13="〇",$X$13&amp;"%","減算無し")</f>
        <v>減算無し</v>
      </c>
      <c r="N42" s="1479"/>
      <c r="O42" s="1479"/>
      <c r="P42" s="1480" t="s">
        <v>469</v>
      </c>
      <c r="Q42" s="1481"/>
      <c r="R42" s="1482" t="s">
        <v>475</v>
      </c>
      <c r="S42" s="1483"/>
      <c r="T42" s="1483"/>
      <c r="U42" s="1483"/>
      <c r="V42" s="1483"/>
      <c r="W42" s="1483"/>
      <c r="X42" s="1483"/>
      <c r="Y42" s="1483"/>
      <c r="Z42" s="1484">
        <f>IF(R13="〇",SUM(Z29:AC41)*$X$13/100,SUM(Z29:AC41))</f>
        <v>2400720</v>
      </c>
      <c r="AA42" s="1481"/>
      <c r="AB42" s="1481"/>
      <c r="AC42" s="1485"/>
    </row>
    <row r="43" spans="1:30" ht="20.100000000000001" customHeight="1" thickBot="1">
      <c r="A43" s="553" t="s">
        <v>483</v>
      </c>
      <c r="B43" s="548" t="s">
        <v>463</v>
      </c>
      <c r="C43" s="1624" t="str">
        <f>IF(OR($B$15="",$B$15="―"),"栄養管理加算","栄養管理加算  （"&amp;$B$15&amp;")")</f>
        <v>栄養管理加算  （B)</v>
      </c>
      <c r="D43" s="1475"/>
      <c r="E43" s="1475"/>
      <c r="F43" s="1475"/>
      <c r="G43" s="1475"/>
      <c r="H43" s="1475"/>
      <c r="I43" s="1625"/>
      <c r="J43" s="1648">
        <v>500</v>
      </c>
      <c r="K43" s="1649"/>
      <c r="L43" s="1649"/>
      <c r="M43" s="1649"/>
      <c r="N43" s="1498">
        <f>【様式１】加算率!$P$17</f>
        <v>7</v>
      </c>
      <c r="O43" s="1499"/>
      <c r="P43" s="1650"/>
      <c r="Q43" s="1651"/>
      <c r="R43" s="1652"/>
      <c r="S43" s="1653"/>
      <c r="T43" s="1653"/>
      <c r="U43" s="1654"/>
      <c r="V43" s="1655">
        <f>K$8</f>
        <v>12</v>
      </c>
      <c r="W43" s="1650"/>
      <c r="X43" s="1650"/>
      <c r="Y43" s="1656"/>
      <c r="Z43" s="1650">
        <f>J43*N43*V43</f>
        <v>42000</v>
      </c>
      <c r="AA43" s="1650"/>
      <c r="AB43" s="1650"/>
      <c r="AC43" s="1651"/>
    </row>
    <row r="44" spans="1:30" ht="20.100000000000001" customHeight="1">
      <c r="B44" s="1495" t="s">
        <v>494</v>
      </c>
      <c r="C44" s="1496"/>
      <c r="D44" s="1496"/>
      <c r="E44" s="1496"/>
      <c r="F44" s="1496"/>
      <c r="G44" s="1496"/>
      <c r="H44" s="1496"/>
      <c r="I44" s="1496"/>
      <c r="J44" s="1496"/>
      <c r="K44" s="1496"/>
      <c r="L44" s="1496"/>
      <c r="M44" s="1496"/>
      <c r="N44" s="1496"/>
      <c r="O44" s="1496"/>
      <c r="P44" s="1496"/>
      <c r="Q44" s="1496"/>
      <c r="R44" s="1496"/>
      <c r="S44" s="1496"/>
      <c r="T44" s="1496"/>
      <c r="U44" s="1496"/>
      <c r="V44" s="1496"/>
      <c r="W44" s="1496"/>
      <c r="X44" s="1496"/>
      <c r="Y44" s="1496"/>
      <c r="Z44" s="1486">
        <f>ROUNDDOWN(SUM($Z$42:$AC$43),-3)</f>
        <v>2442000</v>
      </c>
      <c r="AA44" s="1487"/>
      <c r="AB44" s="1487"/>
      <c r="AC44" s="1488"/>
    </row>
    <row r="45" spans="1:30" ht="21" customHeight="1" thickBot="1">
      <c r="Z45" s="1489"/>
      <c r="AA45" s="1490"/>
      <c r="AB45" s="1490"/>
      <c r="AC45" s="1491"/>
    </row>
    <row r="46" spans="1:30" ht="15" customHeight="1">
      <c r="AD46" s="540" t="s">
        <v>470</v>
      </c>
    </row>
    <row r="47" spans="1:30" ht="15" customHeight="1"/>
    <row r="48" spans="1:30" ht="15" customHeight="1"/>
  </sheetData>
  <mergeCells count="180">
    <mergeCell ref="B44:Y44"/>
    <mergeCell ref="C43:I43"/>
    <mergeCell ref="J43:M43"/>
    <mergeCell ref="N43:Q43"/>
    <mergeCell ref="R43:U43"/>
    <mergeCell ref="V43:Y43"/>
    <mergeCell ref="Z43:AC43"/>
    <mergeCell ref="C41:I41"/>
    <mergeCell ref="J41:M41"/>
    <mergeCell ref="N41:Q41"/>
    <mergeCell ref="R41:U41"/>
    <mergeCell ref="V41:Y41"/>
    <mergeCell ref="Z41:AC41"/>
    <mergeCell ref="V40:Y40"/>
    <mergeCell ref="C38:I38"/>
    <mergeCell ref="J38:M38"/>
    <mergeCell ref="N38:Q38"/>
    <mergeCell ref="R38:U38"/>
    <mergeCell ref="V38:Y38"/>
    <mergeCell ref="Z38:AC38"/>
    <mergeCell ref="C37:I37"/>
    <mergeCell ref="J37:M37"/>
    <mergeCell ref="N37:Q37"/>
    <mergeCell ref="R37:U37"/>
    <mergeCell ref="V37:Y37"/>
    <mergeCell ref="Z37:AC37"/>
    <mergeCell ref="Z40:AC40"/>
    <mergeCell ref="Z39:AC39"/>
    <mergeCell ref="C39:I39"/>
    <mergeCell ref="J39:M39"/>
    <mergeCell ref="N39:Q39"/>
    <mergeCell ref="R39:U39"/>
    <mergeCell ref="V39:Y39"/>
    <mergeCell ref="C40:I40"/>
    <mergeCell ref="J40:M40"/>
    <mergeCell ref="N40:Q40"/>
    <mergeCell ref="R40:U40"/>
    <mergeCell ref="B33:B34"/>
    <mergeCell ref="C33:I33"/>
    <mergeCell ref="J33:M33"/>
    <mergeCell ref="N33:Q33"/>
    <mergeCell ref="R33:U33"/>
    <mergeCell ref="V33:Y33"/>
    <mergeCell ref="Z35:AC35"/>
    <mergeCell ref="C36:I36"/>
    <mergeCell ref="J36:M36"/>
    <mergeCell ref="N36:Q36"/>
    <mergeCell ref="R36:U36"/>
    <mergeCell ref="V36:Y36"/>
    <mergeCell ref="Z36:AC36"/>
    <mergeCell ref="B35:B36"/>
    <mergeCell ref="C35:I35"/>
    <mergeCell ref="J35:M35"/>
    <mergeCell ref="N35:Q35"/>
    <mergeCell ref="R35:U35"/>
    <mergeCell ref="V35:Y35"/>
    <mergeCell ref="C31:C32"/>
    <mergeCell ref="D31:D32"/>
    <mergeCell ref="E31:I31"/>
    <mergeCell ref="J31:M31"/>
    <mergeCell ref="N31:Q31"/>
    <mergeCell ref="R31:U31"/>
    <mergeCell ref="Z33:AC33"/>
    <mergeCell ref="C34:I34"/>
    <mergeCell ref="J34:M34"/>
    <mergeCell ref="N34:Q34"/>
    <mergeCell ref="R34:U34"/>
    <mergeCell ref="V34:Y34"/>
    <mergeCell ref="Z34:AC34"/>
    <mergeCell ref="V29:Y29"/>
    <mergeCell ref="Z29:AC29"/>
    <mergeCell ref="V31:Y31"/>
    <mergeCell ref="Z31:AC31"/>
    <mergeCell ref="E32:I32"/>
    <mergeCell ref="J32:M32"/>
    <mergeCell ref="N32:Q32"/>
    <mergeCell ref="R32:U32"/>
    <mergeCell ref="V32:Y32"/>
    <mergeCell ref="Z32:AC32"/>
    <mergeCell ref="J27:M27"/>
    <mergeCell ref="N27:Q27"/>
    <mergeCell ref="R27:U27"/>
    <mergeCell ref="V27:Y27"/>
    <mergeCell ref="Z27:AC27"/>
    <mergeCell ref="B28:B32"/>
    <mergeCell ref="C28:I28"/>
    <mergeCell ref="J28:M28"/>
    <mergeCell ref="N28:Q28"/>
    <mergeCell ref="R28:U28"/>
    <mergeCell ref="E30:I30"/>
    <mergeCell ref="J30:M30"/>
    <mergeCell ref="N30:Q30"/>
    <mergeCell ref="R30:U30"/>
    <mergeCell ref="V30:Y30"/>
    <mergeCell ref="Z30:AC30"/>
    <mergeCell ref="V28:Y28"/>
    <mergeCell ref="Z28:AC28"/>
    <mergeCell ref="C29:C30"/>
    <mergeCell ref="D29:D30"/>
    <mergeCell ref="E29:I29"/>
    <mergeCell ref="J29:M29"/>
    <mergeCell ref="N29:Q29"/>
    <mergeCell ref="R29:U29"/>
    <mergeCell ref="N24:Q24"/>
    <mergeCell ref="R24:U24"/>
    <mergeCell ref="B21:I21"/>
    <mergeCell ref="J21:M21"/>
    <mergeCell ref="N21:Q21"/>
    <mergeCell ref="R21:U21"/>
    <mergeCell ref="B22:I22"/>
    <mergeCell ref="J22:M22"/>
    <mergeCell ref="N22:Q22"/>
    <mergeCell ref="R22:U22"/>
    <mergeCell ref="B1:AC1"/>
    <mergeCell ref="O3:S3"/>
    <mergeCell ref="T3:AC3"/>
    <mergeCell ref="O4:S4"/>
    <mergeCell ref="T4:AC4"/>
    <mergeCell ref="T9:W10"/>
    <mergeCell ref="F7:I7"/>
    <mergeCell ref="J7:M7"/>
    <mergeCell ref="B15:E15"/>
    <mergeCell ref="F8:I8"/>
    <mergeCell ref="L8:M8"/>
    <mergeCell ref="B11:E11"/>
    <mergeCell ref="T11:W11"/>
    <mergeCell ref="M11:O11"/>
    <mergeCell ref="Q11:R11"/>
    <mergeCell ref="R12:Y12"/>
    <mergeCell ref="R13:U13"/>
    <mergeCell ref="V13:W13"/>
    <mergeCell ref="B14:E14"/>
    <mergeCell ref="I10:J10"/>
    <mergeCell ref="K10:L10"/>
    <mergeCell ref="A7:A8"/>
    <mergeCell ref="B7:E7"/>
    <mergeCell ref="B8:D8"/>
    <mergeCell ref="N7:U7"/>
    <mergeCell ref="N8:O8"/>
    <mergeCell ref="Q8:U8"/>
    <mergeCell ref="B9:E10"/>
    <mergeCell ref="M9:S9"/>
    <mergeCell ref="P10:S10"/>
    <mergeCell ref="A9:A11"/>
    <mergeCell ref="F9:L9"/>
    <mergeCell ref="F10:H10"/>
    <mergeCell ref="F11:H11"/>
    <mergeCell ref="A12:A13"/>
    <mergeCell ref="B12:E12"/>
    <mergeCell ref="B13:E13"/>
    <mergeCell ref="F12:I12"/>
    <mergeCell ref="J12:Q12"/>
    <mergeCell ref="J13:L13"/>
    <mergeCell ref="M13:O13"/>
    <mergeCell ref="P13:Q13"/>
    <mergeCell ref="F13:I13"/>
    <mergeCell ref="A14:A15"/>
    <mergeCell ref="C42:I42"/>
    <mergeCell ref="J42:L42"/>
    <mergeCell ref="M42:O42"/>
    <mergeCell ref="P42:Q42"/>
    <mergeCell ref="R42:Y42"/>
    <mergeCell ref="Z42:AC42"/>
    <mergeCell ref="Z44:AC45"/>
    <mergeCell ref="A27:A38"/>
    <mergeCell ref="A39:A42"/>
    <mergeCell ref="B19:I19"/>
    <mergeCell ref="J19:M19"/>
    <mergeCell ref="N19:Q19"/>
    <mergeCell ref="R19:U19"/>
    <mergeCell ref="B20:I20"/>
    <mergeCell ref="J20:M20"/>
    <mergeCell ref="N20:Q20"/>
    <mergeCell ref="R20:U20"/>
    <mergeCell ref="B23:I23"/>
    <mergeCell ref="J23:M23"/>
    <mergeCell ref="N23:Q23"/>
    <mergeCell ref="R23:U23"/>
    <mergeCell ref="B24:I24"/>
    <mergeCell ref="J24:M24"/>
  </mergeCells>
  <phoneticPr fontId="7"/>
  <conditionalFormatting sqref="F8:I8">
    <cfRule type="cellIs" dxfId="29" priority="18" operator="equal">
      <formula>0</formula>
    </cfRule>
  </conditionalFormatting>
  <conditionalFormatting sqref="N8 Q8">
    <cfRule type="cellIs" dxfId="28" priority="17" operator="equal">
      <formula>0</formula>
    </cfRule>
  </conditionalFormatting>
  <conditionalFormatting sqref="P11:S11">
    <cfRule type="expression" dxfId="27" priority="10">
      <formula>$M$11="―"</formula>
    </cfRule>
    <cfRule type="expression" dxfId="26" priority="16">
      <formula>$E$13="―"</formula>
    </cfRule>
  </conditionalFormatting>
  <conditionalFormatting sqref="V13:Y13">
    <cfRule type="expression" dxfId="25" priority="13">
      <formula>$R$13="―"</formula>
    </cfRule>
    <cfRule type="expression" dxfId="24" priority="14">
      <formula>$V$15="―"</formula>
    </cfRule>
  </conditionalFormatting>
  <conditionalFormatting sqref="M13:Q13">
    <cfRule type="expression" dxfId="23" priority="12">
      <formula>$J$13="―"</formula>
    </cfRule>
    <cfRule type="expression" dxfId="22" priority="46">
      <formula>#REF!="―"</formula>
    </cfRule>
  </conditionalFormatting>
  <conditionalFormatting sqref="B37:AC37">
    <cfRule type="expression" dxfId="21" priority="11">
      <formula>$M$11="―"</formula>
    </cfRule>
  </conditionalFormatting>
  <conditionalFormatting sqref="B35:AC36">
    <cfRule type="expression" dxfId="20" priority="3">
      <formula>$F$11="―"</formula>
    </cfRule>
    <cfRule type="expression" dxfId="19" priority="9">
      <formula>AND($I$11="",$K$11="")</formula>
    </cfRule>
  </conditionalFormatting>
  <conditionalFormatting sqref="B39:I39 N39:AC39">
    <cfRule type="expression" dxfId="18" priority="8">
      <formula>$B$13="―"</formula>
    </cfRule>
  </conditionalFormatting>
  <conditionalFormatting sqref="B43:AC43">
    <cfRule type="expression" dxfId="17" priority="5">
      <formula>$B$15="―"</formula>
    </cfRule>
  </conditionalFormatting>
  <conditionalFormatting sqref="B40:AC40">
    <cfRule type="expression" dxfId="16" priority="4">
      <formula>$F$13="―"</formula>
    </cfRule>
  </conditionalFormatting>
  <conditionalFormatting sqref="J39:M39">
    <cfRule type="expression" dxfId="15" priority="2">
      <formula>$B$13="―"</formula>
    </cfRule>
  </conditionalFormatting>
  <conditionalFormatting sqref="B41:AC41">
    <cfRule type="expression" dxfId="14" priority="1">
      <formula>$J$13="―"</formula>
    </cfRule>
  </conditionalFormatting>
  <dataValidations count="3">
    <dataValidation type="list" allowBlank="1" showInputMessage="1" showErrorMessage="1" sqref="T11:W11 R13:U13 F13:J13 B11:E11">
      <formula1>"〇,―"</formula1>
    </dataValidation>
    <dataValidation type="list" allowBlank="1" showInputMessage="1" showErrorMessage="1" sqref="P13:Q13">
      <formula1>"月1回,月2回,月3回以上,全土曜日"</formula1>
    </dataValidation>
    <dataValidation type="list" allowBlank="1" showInputMessage="1" showErrorMessage="1" sqref="B15:E15">
      <formula1>"A,B,C,―"</formula1>
    </dataValidation>
  </dataValidations>
  <printOptions horizontalCentered="1"/>
  <pageMargins left="0.78740157480314965" right="0.59055118110236227" top="0.55118110236220474" bottom="0.47244094488188981" header="0.31496062992125984" footer="0.31496062992125984"/>
  <pageSetup paperSize="9" scale="81" fitToWidth="0" fitToHeight="0"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29"/>
  <sheetViews>
    <sheetView showGridLines="0" view="pageBreakPreview" zoomScaleNormal="100" zoomScaleSheetLayoutView="100" workbookViewId="0">
      <selection activeCell="D8" sqref="D8"/>
    </sheetView>
  </sheetViews>
  <sheetFormatPr defaultColWidth="9" defaultRowHeight="18" customHeight="1"/>
  <cols>
    <col min="1" max="1" width="2.5" style="1" customWidth="1"/>
    <col min="2" max="34" width="3" style="1" customWidth="1"/>
    <col min="35" max="35" width="2.5" style="1" customWidth="1"/>
    <col min="36" max="38" width="3" style="1" customWidth="1"/>
    <col min="39" max="39" width="13" style="1" hidden="1" customWidth="1"/>
    <col min="40" max="47" width="3" style="1" customWidth="1"/>
    <col min="48" max="16384" width="9" style="1"/>
  </cols>
  <sheetData>
    <row r="1" spans="1:34" ht="18" customHeight="1">
      <c r="B1" s="99" t="s">
        <v>409</v>
      </c>
    </row>
    <row r="2" spans="1:34" ht="18" customHeight="1">
      <c r="B2" s="1339" t="str">
        <f>"令和"&amp;①平均年齢別児童数計算表!$E$3&amp;"年度キャリアパス要件届出書"</f>
        <v>令和4年度キャリアパス要件届出書</v>
      </c>
      <c r="C2" s="1339"/>
      <c r="D2" s="1339"/>
      <c r="E2" s="1339"/>
      <c r="F2" s="1339"/>
      <c r="G2" s="1339"/>
      <c r="H2" s="1339"/>
      <c r="I2" s="1339"/>
      <c r="J2" s="1339"/>
      <c r="K2" s="1339"/>
      <c r="L2" s="1339"/>
      <c r="M2" s="1339"/>
      <c r="N2" s="1339"/>
      <c r="O2" s="1339"/>
      <c r="P2" s="1339"/>
      <c r="Q2" s="1339"/>
      <c r="R2" s="1339"/>
      <c r="S2" s="1339"/>
      <c r="T2" s="1339"/>
      <c r="U2" s="1339"/>
      <c r="V2" s="1339"/>
      <c r="W2" s="1339"/>
      <c r="X2" s="1339"/>
      <c r="Y2" s="1339"/>
      <c r="Z2" s="1339"/>
      <c r="AA2" s="1339"/>
      <c r="AB2" s="1339"/>
      <c r="AC2" s="1339"/>
      <c r="AD2" s="1339"/>
      <c r="AE2" s="1339"/>
      <c r="AF2" s="1339"/>
      <c r="AG2" s="1339"/>
      <c r="AH2" s="1339"/>
    </row>
    <row r="3" spans="1:34" ht="18" customHeight="1">
      <c r="B3" s="1682" t="s">
        <v>176</v>
      </c>
      <c r="C3" s="1683"/>
      <c r="D3" s="1683"/>
      <c r="E3" s="1683"/>
      <c r="F3" s="1683"/>
      <c r="G3" s="1683"/>
      <c r="H3" s="1683"/>
      <c r="I3" s="1683"/>
      <c r="J3" s="1683"/>
      <c r="K3" s="1683"/>
      <c r="L3" s="1683"/>
      <c r="M3" s="1683"/>
      <c r="N3" s="1683"/>
      <c r="O3" s="1683"/>
      <c r="P3" s="1683"/>
      <c r="Q3" s="1683"/>
      <c r="R3" s="1683"/>
      <c r="S3" s="1683"/>
      <c r="T3" s="1683"/>
      <c r="U3" s="1683"/>
      <c r="V3" s="1683"/>
      <c r="W3" s="1683"/>
      <c r="X3" s="1683"/>
      <c r="Y3" s="1683"/>
      <c r="Z3" s="1683"/>
      <c r="AA3" s="1683"/>
      <c r="AB3" s="1683"/>
      <c r="AC3" s="1683"/>
      <c r="AD3" s="1683"/>
      <c r="AE3" s="1683"/>
      <c r="AF3" s="1683"/>
      <c r="AG3" s="1683"/>
      <c r="AH3" s="1683"/>
    </row>
    <row r="4" spans="1:34" ht="18" customHeight="1">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row>
    <row r="5" spans="1:34" ht="18" customHeight="1">
      <c r="F5" s="1340" t="s">
        <v>487</v>
      </c>
      <c r="G5" s="1340"/>
      <c r="H5" s="1340"/>
      <c r="I5" s="1340"/>
      <c r="J5" s="1340"/>
      <c r="K5" s="1340"/>
      <c r="L5" s="1340"/>
      <c r="M5" s="8"/>
      <c r="N5" s="8"/>
      <c r="O5" s="8"/>
    </row>
    <row r="6" spans="1:34" ht="17.25" customHeight="1">
      <c r="F6" s="1340" t="s">
        <v>488</v>
      </c>
      <c r="G6" s="1340"/>
      <c r="H6" s="1340"/>
      <c r="I6" s="1340"/>
      <c r="J6" s="1340"/>
      <c r="K6" s="1340"/>
      <c r="L6" s="1340"/>
      <c r="M6" s="8"/>
      <c r="N6" s="8"/>
      <c r="O6" s="8"/>
    </row>
    <row r="7" spans="1:34" ht="17.25" customHeight="1" thickBot="1">
      <c r="F7" s="8"/>
      <c r="G7" s="8"/>
      <c r="H7" s="8"/>
      <c r="I7" s="8"/>
      <c r="J7" s="8"/>
      <c r="K7" s="8"/>
      <c r="L7" s="8"/>
      <c r="M7" s="8"/>
      <c r="N7" s="8"/>
      <c r="O7" s="8"/>
      <c r="P7" s="9"/>
      <c r="V7" s="1705">
        <f>【様式１】加算率!$U$6</f>
        <v>44896</v>
      </c>
      <c r="W7" s="1705"/>
      <c r="X7" s="1705"/>
      <c r="Y7" s="1705"/>
      <c r="Z7" s="1705"/>
      <c r="AA7" s="1705"/>
      <c r="AB7" s="1705"/>
      <c r="AC7" s="1705"/>
      <c r="AD7" s="1705"/>
      <c r="AE7" s="1705"/>
      <c r="AF7" s="1705"/>
      <c r="AG7" s="1705"/>
      <c r="AH7" s="1705"/>
    </row>
    <row r="8" spans="1:34" ht="17.25" customHeight="1">
      <c r="D8" s="8"/>
      <c r="E8" s="8"/>
      <c r="F8" s="8"/>
      <c r="G8" s="8"/>
      <c r="H8" s="8"/>
      <c r="I8" s="8"/>
      <c r="J8" s="8"/>
      <c r="K8" s="8"/>
      <c r="L8" s="8"/>
      <c r="M8" s="8"/>
      <c r="N8" s="8"/>
      <c r="P8" s="1342" t="s">
        <v>6</v>
      </c>
      <c r="Q8" s="1343"/>
      <c r="R8" s="1343"/>
      <c r="S8" s="1343"/>
      <c r="T8" s="1343"/>
      <c r="U8" s="1343"/>
      <c r="V8" s="1664" t="str">
        <f>【様式１】加算率!U7</f>
        <v>三木市</v>
      </c>
      <c r="W8" s="1665"/>
      <c r="X8" s="1665"/>
      <c r="Y8" s="1665"/>
      <c r="Z8" s="1665"/>
      <c r="AA8" s="1665"/>
      <c r="AB8" s="1665"/>
      <c r="AC8" s="1665"/>
      <c r="AD8" s="1665"/>
      <c r="AE8" s="1665"/>
      <c r="AF8" s="1665"/>
      <c r="AG8" s="1665"/>
      <c r="AH8" s="1666"/>
    </row>
    <row r="9" spans="1:34" ht="17.25" customHeight="1">
      <c r="D9" s="8"/>
      <c r="E9" s="8"/>
      <c r="F9" s="8"/>
      <c r="G9" s="8"/>
      <c r="H9" s="8"/>
      <c r="I9" s="8"/>
      <c r="J9" s="8"/>
      <c r="K9" s="8"/>
      <c r="L9" s="8"/>
      <c r="M9" s="8"/>
      <c r="N9" s="8"/>
      <c r="P9" s="1330" t="s">
        <v>9</v>
      </c>
      <c r="Q9" s="1331"/>
      <c r="R9" s="1331"/>
      <c r="S9" s="1331"/>
      <c r="T9" s="1331"/>
      <c r="U9" s="1331"/>
      <c r="V9" s="1674" t="str">
        <f>【様式１】加算率!U8</f>
        <v>記載例小規模保育園</v>
      </c>
      <c r="W9" s="1675"/>
      <c r="X9" s="1675"/>
      <c r="Y9" s="1675"/>
      <c r="Z9" s="1675"/>
      <c r="AA9" s="1675"/>
      <c r="AB9" s="1675"/>
      <c r="AC9" s="1675"/>
      <c r="AD9" s="1675"/>
      <c r="AE9" s="1675"/>
      <c r="AF9" s="1675"/>
      <c r="AG9" s="1675"/>
      <c r="AH9" s="1676"/>
    </row>
    <row r="10" spans="1:34" ht="17.25" customHeight="1">
      <c r="D10" s="8"/>
      <c r="E10" s="8"/>
      <c r="F10" s="8"/>
      <c r="G10" s="8"/>
      <c r="H10" s="8"/>
      <c r="I10" s="8"/>
      <c r="J10" s="8"/>
      <c r="K10" s="8"/>
      <c r="L10" s="8"/>
      <c r="M10" s="8"/>
      <c r="N10" s="8"/>
      <c r="P10" s="1330" t="s">
        <v>41</v>
      </c>
      <c r="Q10" s="1331"/>
      <c r="R10" s="1331"/>
      <c r="S10" s="1331"/>
      <c r="T10" s="1331"/>
      <c r="U10" s="1331"/>
      <c r="V10" s="1674" t="str">
        <f>【様式１】加算率!U9</f>
        <v>小規模保育事業所Ａ型</v>
      </c>
      <c r="W10" s="1675"/>
      <c r="X10" s="1675"/>
      <c r="Y10" s="1675"/>
      <c r="Z10" s="1675"/>
      <c r="AA10" s="1675"/>
      <c r="AB10" s="1675"/>
      <c r="AC10" s="1675"/>
      <c r="AD10" s="1675"/>
      <c r="AE10" s="1675"/>
      <c r="AF10" s="1675"/>
      <c r="AG10" s="1675"/>
      <c r="AH10" s="1676"/>
    </row>
    <row r="11" spans="1:34" ht="17.25" customHeight="1" thickBot="1">
      <c r="D11" s="8"/>
      <c r="E11" s="8"/>
      <c r="F11" s="8"/>
      <c r="G11" s="8"/>
      <c r="H11" s="8"/>
      <c r="I11" s="8"/>
      <c r="J11" s="8"/>
      <c r="K11" s="8"/>
      <c r="L11" s="8"/>
      <c r="M11" s="8"/>
      <c r="N11" s="8"/>
      <c r="O11" s="8"/>
      <c r="P11" s="1335" t="s">
        <v>35</v>
      </c>
      <c r="Q11" s="1336"/>
      <c r="R11" s="1336"/>
      <c r="S11" s="1336"/>
      <c r="T11" s="1336"/>
      <c r="U11" s="1336"/>
      <c r="V11" s="69">
        <f>【様式１】加算率!U10</f>
        <v>0</v>
      </c>
      <c r="W11" s="68">
        <f>【様式１】加算率!V10</f>
        <v>0</v>
      </c>
      <c r="X11" s="69">
        <f>【様式１】加算率!W10</f>
        <v>0</v>
      </c>
      <c r="Y11" s="67">
        <f>【様式１】加算率!X10</f>
        <v>0</v>
      </c>
      <c r="Z11" s="68">
        <f>【様式１】加算率!Y10</f>
        <v>0</v>
      </c>
      <c r="AA11" s="69">
        <f>【様式１】加算率!Z10</f>
        <v>0</v>
      </c>
      <c r="AB11" s="68">
        <f>【様式１】加算率!AA10</f>
        <v>0</v>
      </c>
      <c r="AC11" s="69">
        <f>【様式１】加算率!AB10</f>
        <v>0</v>
      </c>
      <c r="AD11" s="67">
        <f>【様式１】加算率!AC10</f>
        <v>0</v>
      </c>
      <c r="AE11" s="67">
        <f>【様式１】加算率!AD10</f>
        <v>0</v>
      </c>
      <c r="AF11" s="67">
        <f>【様式１】加算率!AE10</f>
        <v>0</v>
      </c>
      <c r="AG11" s="68">
        <f>【様式１】加算率!AF10</f>
        <v>0</v>
      </c>
      <c r="AH11" s="70">
        <f>【様式１】加算率!AG10</f>
        <v>0</v>
      </c>
    </row>
    <row r="12" spans="1:34" ht="18" customHeight="1">
      <c r="A12" s="9"/>
      <c r="B12" s="9"/>
      <c r="C12" s="9"/>
      <c r="D12" s="9"/>
      <c r="E12" s="9"/>
      <c r="F12" s="9"/>
      <c r="G12" s="9"/>
      <c r="H12" s="9"/>
      <c r="I12" s="9"/>
      <c r="J12" s="9"/>
      <c r="K12" s="9"/>
      <c r="L12" s="9"/>
      <c r="M12" s="9"/>
      <c r="N12" s="9"/>
      <c r="O12" s="9"/>
      <c r="P12" s="9"/>
      <c r="Q12" s="9"/>
      <c r="R12" s="276"/>
      <c r="S12" s="276"/>
      <c r="T12" s="276"/>
      <c r="U12" s="276"/>
      <c r="V12" s="276"/>
      <c r="W12" s="276"/>
      <c r="X12" s="276"/>
      <c r="Y12" s="276"/>
      <c r="Z12" s="12"/>
      <c r="AA12" s="12"/>
      <c r="AB12" s="12"/>
      <c r="AC12" s="12"/>
      <c r="AD12" s="12"/>
      <c r="AE12" s="12"/>
      <c r="AF12" s="12"/>
    </row>
    <row r="13" spans="1:34" ht="21.75" customHeight="1">
      <c r="B13" s="16" t="s">
        <v>177</v>
      </c>
    </row>
    <row r="14" spans="1:34" ht="9" customHeight="1"/>
    <row r="15" spans="1:34" ht="18.75" customHeight="1" thickBot="1">
      <c r="C15" s="16" t="s">
        <v>175</v>
      </c>
    </row>
    <row r="16" spans="1:34" ht="24" customHeight="1" thickTop="1" thickBot="1">
      <c r="C16" s="1685" t="s">
        <v>115</v>
      </c>
      <c r="D16" s="315" t="s">
        <v>174</v>
      </c>
      <c r="E16" s="315"/>
      <c r="F16" s="315"/>
      <c r="G16" s="315"/>
      <c r="H16" s="315"/>
      <c r="I16" s="315"/>
      <c r="J16" s="315"/>
      <c r="K16" s="315"/>
      <c r="L16" s="315"/>
      <c r="M16" s="315"/>
      <c r="N16" s="315"/>
      <c r="O16" s="315"/>
      <c r="P16" s="315"/>
      <c r="Q16" s="315"/>
      <c r="R16" s="315"/>
      <c r="S16" s="315"/>
      <c r="T16" s="315"/>
      <c r="U16" s="315"/>
      <c r="V16" s="315"/>
      <c r="W16" s="315"/>
      <c r="X16" s="315"/>
      <c r="Y16" s="315"/>
      <c r="Z16" s="315"/>
      <c r="AA16" s="316"/>
      <c r="AB16" s="1677"/>
      <c r="AC16" s="1678"/>
      <c r="AD16" s="1678"/>
      <c r="AE16" s="1678"/>
      <c r="AF16" s="1678"/>
      <c r="AG16" s="1678"/>
      <c r="AH16" s="1679"/>
    </row>
    <row r="17" spans="3:39" ht="17.25" customHeight="1" thickTop="1">
      <c r="C17" s="1686"/>
      <c r="D17" s="317" t="s">
        <v>173</v>
      </c>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310"/>
      <c r="AC17" s="310"/>
      <c r="AD17" s="310"/>
      <c r="AE17" s="310"/>
      <c r="AF17" s="310"/>
      <c r="AG17" s="310"/>
      <c r="AH17" s="318"/>
    </row>
    <row r="18" spans="3:39" ht="18" customHeight="1">
      <c r="C18" s="1686"/>
      <c r="D18" s="13" t="s">
        <v>172</v>
      </c>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0"/>
      <c r="AC18" s="310"/>
      <c r="AD18" s="310"/>
      <c r="AE18" s="310"/>
      <c r="AF18" s="310"/>
      <c r="AG18" s="310"/>
      <c r="AH18" s="318"/>
      <c r="AM18" s="1" t="s">
        <v>171</v>
      </c>
    </row>
    <row r="19" spans="3:39" ht="18" customHeight="1" thickBot="1">
      <c r="C19" s="1687"/>
      <c r="D19" s="320" t="s">
        <v>309</v>
      </c>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2"/>
      <c r="AC19" s="322"/>
      <c r="AD19" s="322"/>
      <c r="AE19" s="322"/>
      <c r="AF19" s="322"/>
      <c r="AG19" s="322"/>
      <c r="AH19" s="323"/>
      <c r="AM19" s="1" t="s">
        <v>170</v>
      </c>
    </row>
    <row r="20" spans="3:39" ht="24" customHeight="1" thickTop="1" thickBot="1">
      <c r="C20" s="1688" t="s">
        <v>113</v>
      </c>
      <c r="D20" s="1699" t="s">
        <v>38</v>
      </c>
      <c r="E20" s="1700"/>
      <c r="F20" s="1700"/>
      <c r="G20" s="1700"/>
      <c r="H20" s="1700"/>
      <c r="I20" s="1700"/>
      <c r="J20" s="1700"/>
      <c r="K20" s="1700"/>
      <c r="L20" s="1700"/>
      <c r="M20" s="1700"/>
      <c r="N20" s="1700"/>
      <c r="O20" s="1700"/>
      <c r="P20" s="1700"/>
      <c r="Q20" s="1700"/>
      <c r="R20" s="1700"/>
      <c r="S20" s="1700"/>
      <c r="T20" s="1700"/>
      <c r="U20" s="1700"/>
      <c r="V20" s="1700"/>
      <c r="W20" s="1700"/>
      <c r="X20" s="1700"/>
      <c r="Y20" s="1700"/>
      <c r="Z20" s="1700"/>
      <c r="AA20" s="1701"/>
      <c r="AB20" s="1677"/>
      <c r="AC20" s="1678"/>
      <c r="AD20" s="1678"/>
      <c r="AE20" s="1678"/>
      <c r="AF20" s="1678"/>
      <c r="AG20" s="1678"/>
      <c r="AH20" s="1679"/>
    </row>
    <row r="21" spans="3:39" ht="47.25" customHeight="1" thickTop="1">
      <c r="C21" s="1689"/>
      <c r="D21" s="324" t="s">
        <v>36</v>
      </c>
      <c r="E21" s="1684" t="s">
        <v>29</v>
      </c>
      <c r="F21" s="1684"/>
      <c r="G21" s="1684"/>
      <c r="H21" s="1684"/>
      <c r="I21" s="1684"/>
      <c r="J21" s="1684"/>
      <c r="K21" s="1684"/>
      <c r="L21" s="1702"/>
      <c r="M21" s="1703"/>
      <c r="N21" s="1703"/>
      <c r="O21" s="1703"/>
      <c r="P21" s="1703"/>
      <c r="Q21" s="1703"/>
      <c r="R21" s="1703"/>
      <c r="S21" s="1703"/>
      <c r="T21" s="1703"/>
      <c r="U21" s="1703"/>
      <c r="V21" s="1703"/>
      <c r="W21" s="1703"/>
      <c r="X21" s="1703"/>
      <c r="Y21" s="1703"/>
      <c r="Z21" s="1703"/>
      <c r="AA21" s="1703"/>
      <c r="AB21" s="1703"/>
      <c r="AC21" s="1703"/>
      <c r="AD21" s="1703"/>
      <c r="AE21" s="1703"/>
      <c r="AF21" s="1703"/>
      <c r="AG21" s="1703"/>
      <c r="AH21" s="1704"/>
    </row>
    <row r="22" spans="3:39" ht="30" customHeight="1">
      <c r="C22" s="1689"/>
      <c r="D22" s="1697" t="s">
        <v>37</v>
      </c>
      <c r="E22" s="1695" t="s">
        <v>39</v>
      </c>
      <c r="F22" s="1695"/>
      <c r="G22" s="1695"/>
      <c r="H22" s="1695"/>
      <c r="I22" s="1695"/>
      <c r="J22" s="1695"/>
      <c r="K22" s="1695"/>
      <c r="L22" s="325" t="s">
        <v>30</v>
      </c>
      <c r="M22" s="1691" t="s">
        <v>40</v>
      </c>
      <c r="N22" s="1691"/>
      <c r="O22" s="1691"/>
      <c r="P22" s="1691"/>
      <c r="Q22" s="1691"/>
      <c r="R22" s="1691"/>
      <c r="S22" s="1691"/>
      <c r="T22" s="1691"/>
      <c r="U22" s="1691"/>
      <c r="V22" s="1691"/>
      <c r="W22" s="1691"/>
      <c r="X22" s="1691"/>
      <c r="Y22" s="1691"/>
      <c r="Z22" s="1691"/>
      <c r="AA22" s="1691"/>
      <c r="AB22" s="1691"/>
      <c r="AC22" s="1691"/>
      <c r="AD22" s="1691"/>
      <c r="AE22" s="1691"/>
      <c r="AF22" s="1691"/>
      <c r="AG22" s="1691"/>
      <c r="AH22" s="1692"/>
    </row>
    <row r="23" spans="3:39" ht="18" customHeight="1">
      <c r="C23" s="1689"/>
      <c r="D23" s="1697"/>
      <c r="E23" s="1695"/>
      <c r="F23" s="1695"/>
      <c r="G23" s="1695"/>
      <c r="H23" s="1695"/>
      <c r="I23" s="1695"/>
      <c r="J23" s="1695"/>
      <c r="K23" s="1695"/>
      <c r="L23" s="1706" t="s">
        <v>31</v>
      </c>
      <c r="M23" s="1669" t="s">
        <v>32</v>
      </c>
      <c r="N23" s="1670"/>
      <c r="O23" s="1670"/>
      <c r="P23" s="1670"/>
      <c r="Q23" s="1670"/>
      <c r="R23" s="1670"/>
      <c r="S23" s="1670"/>
      <c r="T23" s="1670"/>
      <c r="U23" s="1670"/>
      <c r="V23" s="1670"/>
      <c r="W23" s="1670"/>
      <c r="X23" s="1670"/>
      <c r="Y23" s="1670"/>
      <c r="Z23" s="1670"/>
      <c r="AA23" s="1670"/>
      <c r="AB23" s="1670"/>
      <c r="AC23" s="1670"/>
      <c r="AD23" s="1670"/>
      <c r="AE23" s="1670"/>
      <c r="AF23" s="1670"/>
      <c r="AG23" s="1670"/>
      <c r="AH23" s="1671"/>
    </row>
    <row r="24" spans="3:39" ht="47.25" customHeight="1" thickBot="1">
      <c r="C24" s="1690"/>
      <c r="D24" s="1698"/>
      <c r="E24" s="1696"/>
      <c r="F24" s="1696"/>
      <c r="G24" s="1696"/>
      <c r="H24" s="1696"/>
      <c r="I24" s="1696"/>
      <c r="J24" s="1696"/>
      <c r="K24" s="1696"/>
      <c r="L24" s="1707"/>
      <c r="M24" s="1693"/>
      <c r="N24" s="1693"/>
      <c r="O24" s="1693"/>
      <c r="P24" s="1693"/>
      <c r="Q24" s="1693"/>
      <c r="R24" s="1693"/>
      <c r="S24" s="1693"/>
      <c r="T24" s="1693"/>
      <c r="U24" s="1693"/>
      <c r="V24" s="1693"/>
      <c r="W24" s="1693"/>
      <c r="X24" s="1693"/>
      <c r="Y24" s="1693"/>
      <c r="Z24" s="1693"/>
      <c r="AA24" s="1693"/>
      <c r="AB24" s="1693"/>
      <c r="AC24" s="1693"/>
      <c r="AD24" s="1693"/>
      <c r="AE24" s="1693"/>
      <c r="AF24" s="1693"/>
      <c r="AG24" s="1693"/>
      <c r="AH24" s="1694"/>
    </row>
    <row r="25" spans="3:39" ht="18" customHeight="1">
      <c r="C25" s="1" t="s">
        <v>169</v>
      </c>
    </row>
    <row r="27" spans="3:39" ht="18" customHeight="1">
      <c r="Q27" s="1680">
        <f>【様式１】加算率!$U$6</f>
        <v>44896</v>
      </c>
      <c r="R27" s="1681"/>
      <c r="S27" s="1681"/>
      <c r="T27" s="1681"/>
      <c r="U27" s="1681"/>
      <c r="V27" s="1681"/>
      <c r="W27" s="1681"/>
      <c r="X27" s="1681"/>
      <c r="Y27" s="1672"/>
      <c r="Z27" s="1673"/>
      <c r="AA27" s="1673"/>
      <c r="AB27" s="1673"/>
      <c r="AC27" s="1673"/>
      <c r="AD27" s="1673"/>
      <c r="AE27" s="1673"/>
      <c r="AF27" s="1673"/>
      <c r="AG27" s="1673"/>
      <c r="AH27" s="1673"/>
    </row>
    <row r="28" spans="3:39" ht="18" customHeight="1">
      <c r="S28" s="1667" t="s">
        <v>18</v>
      </c>
      <c r="T28" s="1667"/>
      <c r="U28" s="1667"/>
      <c r="V28" s="1667"/>
      <c r="W28" s="1667"/>
      <c r="X28" s="1667"/>
      <c r="Y28" s="1668" t="str">
        <f>①平均年齢別児童数計算表!$N$5</f>
        <v>社会福祉法人　記載例福祉会</v>
      </c>
      <c r="Z28" s="1668"/>
      <c r="AA28" s="1668"/>
      <c r="AB28" s="1668"/>
      <c r="AC28" s="1668"/>
      <c r="AD28" s="1668"/>
      <c r="AE28" s="1668"/>
      <c r="AF28" s="1668"/>
      <c r="AG28" s="1668"/>
      <c r="AH28" s="1668"/>
    </row>
    <row r="29" spans="3:39" ht="18" customHeight="1">
      <c r="S29" s="1667" t="s">
        <v>19</v>
      </c>
      <c r="T29" s="1667"/>
      <c r="U29" s="1667"/>
      <c r="V29" s="1667"/>
      <c r="W29" s="1667"/>
      <c r="X29" s="1667"/>
      <c r="Y29" s="1668" t="str">
        <f>①平均年齢別児童数計算表!$N$6</f>
        <v>理事長　三木　太郎</v>
      </c>
      <c r="Z29" s="1668"/>
      <c r="AA29" s="1668"/>
      <c r="AB29" s="1668"/>
      <c r="AC29" s="1668"/>
      <c r="AD29" s="1668"/>
      <c r="AE29" s="1668"/>
      <c r="AF29" s="1668"/>
      <c r="AG29" s="1668"/>
      <c r="AH29" s="1668"/>
    </row>
  </sheetData>
  <sheetProtection insertRows="0"/>
  <mergeCells count="31">
    <mergeCell ref="B3:AH3"/>
    <mergeCell ref="B2:AH2"/>
    <mergeCell ref="E21:K21"/>
    <mergeCell ref="C16:C19"/>
    <mergeCell ref="C20:C24"/>
    <mergeCell ref="M22:AH22"/>
    <mergeCell ref="M24:AH24"/>
    <mergeCell ref="E22:K24"/>
    <mergeCell ref="D22:D24"/>
    <mergeCell ref="D20:AA20"/>
    <mergeCell ref="L21:AH21"/>
    <mergeCell ref="F5:L5"/>
    <mergeCell ref="F6:L6"/>
    <mergeCell ref="V7:AH7"/>
    <mergeCell ref="L23:L24"/>
    <mergeCell ref="P8:U8"/>
    <mergeCell ref="V8:AH8"/>
    <mergeCell ref="S29:X29"/>
    <mergeCell ref="Y29:AH29"/>
    <mergeCell ref="M23:AH23"/>
    <mergeCell ref="Y27:AH27"/>
    <mergeCell ref="P9:U9"/>
    <mergeCell ref="V9:AH9"/>
    <mergeCell ref="P11:U11"/>
    <mergeCell ref="P10:U10"/>
    <mergeCell ref="V10:AH10"/>
    <mergeCell ref="AB20:AH20"/>
    <mergeCell ref="Q27:X27"/>
    <mergeCell ref="AB16:AH16"/>
    <mergeCell ref="S28:X28"/>
    <mergeCell ref="Y28:AH28"/>
  </mergeCells>
  <phoneticPr fontId="7"/>
  <dataValidations count="1">
    <dataValidation type="list" allowBlank="1" showInputMessage="1" showErrorMessage="1" sqref="AB20:AH20 AB16:AH16">
      <formula1>$AM$18:$AM$20</formula1>
    </dataValidation>
  </dataValidations>
  <printOptions horizontalCentered="1"/>
  <pageMargins left="0.59055118110236227" right="0.59055118110236227" top="0.98425196850393704" bottom="0.98425196850393704" header="0.51181102362204722" footer="0.51181102362204722"/>
  <pageSetup paperSize="9" scale="89" orientation="portrait" horizontalDpi="300" verticalDpi="300" r:id="rId1"/>
  <headerFooter alignWithMargins="0"/>
  <rowBreaks count="1" manualBreakCount="1">
    <brk id="29" max="3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R86"/>
  <sheetViews>
    <sheetView showGridLines="0" view="pageBreakPreview" topLeftCell="A3" zoomScaleNormal="100" zoomScaleSheetLayoutView="100" workbookViewId="0">
      <selection activeCell="V81" sqref="V81"/>
    </sheetView>
  </sheetViews>
  <sheetFormatPr defaultColWidth="9" defaultRowHeight="18" customHeight="1"/>
  <cols>
    <col min="1" max="1" width="1.25" style="1" customWidth="1"/>
    <col min="2" max="33" width="3" style="1" customWidth="1"/>
    <col min="34" max="34" width="1.25" style="1" customWidth="1"/>
    <col min="35" max="35" width="3.375" style="1" customWidth="1"/>
    <col min="36" max="36" width="3.25" style="1" customWidth="1"/>
    <col min="37" max="37" width="3.375" style="1" hidden="1" customWidth="1"/>
    <col min="38" max="38" width="7.5" style="1" hidden="1" customWidth="1"/>
    <col min="39" max="52" width="3.375" style="1" customWidth="1"/>
    <col min="53" max="16384" width="9" style="1"/>
  </cols>
  <sheetData>
    <row r="1" spans="1:38" ht="12.75" customHeight="1">
      <c r="R1" s="6"/>
      <c r="AK1" s="1" t="s">
        <v>244</v>
      </c>
      <c r="AL1" s="1" t="s">
        <v>130</v>
      </c>
    </row>
    <row r="2" spans="1:38" ht="18" customHeight="1">
      <c r="B2" s="99" t="s">
        <v>410</v>
      </c>
      <c r="AL2" s="1" t="s">
        <v>243</v>
      </c>
    </row>
    <row r="3" spans="1:38" ht="18" customHeight="1">
      <c r="B3" s="1708" t="str">
        <f>"令和"&amp;①平均年齢別児童数計算表!$E$3&amp;"年度　加算算定対象人数等認定申請書（処遇改善等加算Ⅱ）"</f>
        <v>令和4年度　加算算定対象人数等認定申請書（処遇改善等加算Ⅱ）</v>
      </c>
      <c r="C3" s="1708"/>
      <c r="D3" s="1708"/>
      <c r="E3" s="1708"/>
      <c r="F3" s="1708"/>
      <c r="G3" s="1708"/>
      <c r="H3" s="1708"/>
      <c r="I3" s="1708"/>
      <c r="J3" s="1708"/>
      <c r="K3" s="1708"/>
      <c r="L3" s="1708"/>
      <c r="M3" s="1708"/>
      <c r="N3" s="1708"/>
      <c r="O3" s="1708"/>
      <c r="P3" s="1708"/>
      <c r="Q3" s="1708"/>
      <c r="R3" s="1708"/>
      <c r="S3" s="1708"/>
      <c r="T3" s="1708"/>
      <c r="U3" s="1708"/>
      <c r="V3" s="1708"/>
      <c r="W3" s="1708"/>
      <c r="X3" s="1708"/>
      <c r="Y3" s="1708"/>
      <c r="Z3" s="1708"/>
      <c r="AA3" s="1708"/>
      <c r="AB3" s="1708"/>
      <c r="AC3" s="1708"/>
      <c r="AD3" s="1708"/>
      <c r="AE3" s="1708"/>
      <c r="AF3" s="1708"/>
      <c r="AG3" s="1708"/>
    </row>
    <row r="4" spans="1:38" ht="18" customHeight="1">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38" ht="17.25" customHeight="1">
      <c r="E5" s="1709" t="s">
        <v>489</v>
      </c>
      <c r="F5" s="1709"/>
      <c r="G5" s="1709"/>
      <c r="H5" s="1709"/>
      <c r="I5" s="1709"/>
      <c r="J5" s="1709"/>
      <c r="K5" s="8"/>
      <c r="L5" s="8"/>
      <c r="M5" s="8"/>
      <c r="N5" s="8"/>
      <c r="O5" s="8"/>
    </row>
    <row r="6" spans="1:38" ht="17.25" customHeight="1">
      <c r="E6" s="1766" t="s">
        <v>490</v>
      </c>
      <c r="F6" s="1766"/>
      <c r="G6" s="1766"/>
      <c r="H6" s="1766"/>
      <c r="I6" s="1766"/>
      <c r="J6" s="1766"/>
      <c r="K6" s="8"/>
      <c r="L6" s="8"/>
      <c r="M6" s="8"/>
      <c r="N6" s="8"/>
    </row>
    <row r="7" spans="1:38" ht="17.25" customHeight="1" thickBot="1">
      <c r="E7" s="8"/>
      <c r="F7" s="8"/>
      <c r="G7" s="8"/>
      <c r="H7" s="8"/>
      <c r="I7" s="8"/>
      <c r="J7" s="8"/>
      <c r="K7" s="8"/>
      <c r="L7" s="8"/>
      <c r="M7" s="8"/>
      <c r="N7" s="8"/>
      <c r="O7" s="8"/>
      <c r="P7" s="9"/>
      <c r="U7" s="96"/>
      <c r="V7" s="1710">
        <f>【様式１】加算率!$U$6</f>
        <v>44896</v>
      </c>
      <c r="W7" s="1711"/>
      <c r="X7" s="1711"/>
      <c r="Y7" s="1711"/>
      <c r="Z7" s="1711"/>
      <c r="AA7" s="1711"/>
      <c r="AB7" s="1711"/>
      <c r="AC7" s="1711"/>
      <c r="AD7" s="1711"/>
      <c r="AE7" s="1711"/>
      <c r="AF7" s="1711"/>
      <c r="AG7" s="1711"/>
    </row>
    <row r="8" spans="1:38" ht="17.25" customHeight="1">
      <c r="E8" s="8"/>
      <c r="F8" s="8"/>
      <c r="N8" s="8"/>
      <c r="O8" s="1342" t="s">
        <v>6</v>
      </c>
      <c r="P8" s="1343"/>
      <c r="Q8" s="1343"/>
      <c r="R8" s="1343"/>
      <c r="S8" s="1343"/>
      <c r="T8" s="1343"/>
      <c r="U8" s="1712" t="str">
        <f>【様式１】加算率!U7</f>
        <v>三木市</v>
      </c>
      <c r="V8" s="1712"/>
      <c r="W8" s="1712"/>
      <c r="X8" s="1712"/>
      <c r="Y8" s="1712"/>
      <c r="Z8" s="1712"/>
      <c r="AA8" s="1712"/>
      <c r="AB8" s="1712"/>
      <c r="AC8" s="1712"/>
      <c r="AD8" s="1712"/>
      <c r="AE8" s="1712"/>
      <c r="AF8" s="1712"/>
      <c r="AG8" s="1713"/>
    </row>
    <row r="9" spans="1:38" ht="17.25" customHeight="1">
      <c r="E9" s="8"/>
      <c r="F9" s="8"/>
      <c r="N9" s="8"/>
      <c r="O9" s="1330" t="s">
        <v>9</v>
      </c>
      <c r="P9" s="1331"/>
      <c r="Q9" s="1331"/>
      <c r="R9" s="1331"/>
      <c r="S9" s="1331"/>
      <c r="T9" s="1331"/>
      <c r="U9" s="1764" t="str">
        <f>【様式１】加算率!U8</f>
        <v>記載例小規模保育園</v>
      </c>
      <c r="V9" s="1764"/>
      <c r="W9" s="1764"/>
      <c r="X9" s="1764"/>
      <c r="Y9" s="1764"/>
      <c r="Z9" s="1764"/>
      <c r="AA9" s="1764"/>
      <c r="AB9" s="1764"/>
      <c r="AC9" s="1764"/>
      <c r="AD9" s="1764"/>
      <c r="AE9" s="1764"/>
      <c r="AF9" s="1764"/>
      <c r="AG9" s="1765"/>
    </row>
    <row r="10" spans="1:38" ht="17.25" customHeight="1">
      <c r="E10" s="8"/>
      <c r="F10" s="8"/>
      <c r="N10" s="8"/>
      <c r="O10" s="1330" t="s">
        <v>41</v>
      </c>
      <c r="P10" s="1331"/>
      <c r="Q10" s="1331"/>
      <c r="R10" s="1331"/>
      <c r="S10" s="1331"/>
      <c r="T10" s="1331"/>
      <c r="U10" s="1764" t="str">
        <f>【様式１】加算率!U9</f>
        <v>小規模保育事業所Ａ型</v>
      </c>
      <c r="V10" s="1764"/>
      <c r="W10" s="1764"/>
      <c r="X10" s="1764"/>
      <c r="Y10" s="1764"/>
      <c r="Z10" s="1764"/>
      <c r="AA10" s="1764"/>
      <c r="AB10" s="1764"/>
      <c r="AC10" s="1764"/>
      <c r="AD10" s="1764"/>
      <c r="AE10" s="1764"/>
      <c r="AF10" s="1764"/>
      <c r="AG10" s="1765"/>
      <c r="AJ10" s="1">
        <f>IF($U$10="小規模保育事業所Ａ型",1,IF($U$10="事業所内保育事業所（小規模Ａ型）",2,""))</f>
        <v>1</v>
      </c>
    </row>
    <row r="11" spans="1:38" ht="17.25" customHeight="1">
      <c r="E11" s="8"/>
      <c r="F11" s="8"/>
      <c r="N11" s="8"/>
      <c r="O11" s="1330" t="s">
        <v>35</v>
      </c>
      <c r="P11" s="1331"/>
      <c r="Q11" s="1331"/>
      <c r="R11" s="1331"/>
      <c r="S11" s="1331"/>
      <c r="T11" s="1331"/>
      <c r="U11" s="570"/>
      <c r="V11" s="571"/>
      <c r="W11" s="570"/>
      <c r="X11" s="572"/>
      <c r="Y11" s="573"/>
      <c r="Z11" s="574"/>
      <c r="AA11" s="573"/>
      <c r="AB11" s="574"/>
      <c r="AC11" s="572"/>
      <c r="AD11" s="572"/>
      <c r="AE11" s="572"/>
      <c r="AF11" s="573"/>
      <c r="AG11" s="575"/>
    </row>
    <row r="12" spans="1:38" ht="18" customHeight="1" thickBot="1">
      <c r="A12" s="9"/>
      <c r="B12" s="9"/>
      <c r="C12" s="9"/>
      <c r="D12" s="9"/>
      <c r="E12" s="9"/>
      <c r="F12" s="9"/>
      <c r="N12" s="9"/>
      <c r="O12" s="1335" t="s">
        <v>10</v>
      </c>
      <c r="P12" s="1336"/>
      <c r="Q12" s="1336"/>
      <c r="R12" s="1336"/>
      <c r="S12" s="1336"/>
      <c r="T12" s="1336"/>
      <c r="U12" s="1770" t="str">
        <f>【様式１】加算率!U11</f>
        <v>社会福祉法人　記載例福祉会理事長　三木　太郎</v>
      </c>
      <c r="V12" s="1770"/>
      <c r="W12" s="1770"/>
      <c r="X12" s="1770"/>
      <c r="Y12" s="1770"/>
      <c r="Z12" s="1770"/>
      <c r="AA12" s="1770"/>
      <c r="AB12" s="1770"/>
      <c r="AC12" s="1770"/>
      <c r="AD12" s="1770"/>
      <c r="AE12" s="1770"/>
      <c r="AF12" s="1770"/>
      <c r="AG12" s="1771"/>
    </row>
    <row r="13" spans="1:38" s="90" customFormat="1" ht="18" customHeight="1">
      <c r="A13" s="94"/>
      <c r="B13" s="94"/>
      <c r="C13" s="94"/>
      <c r="D13" s="94"/>
      <c r="E13" s="94"/>
      <c r="F13" s="94"/>
      <c r="N13" s="94"/>
      <c r="O13" s="100"/>
      <c r="P13" s="100"/>
      <c r="Q13" s="100"/>
      <c r="R13" s="100"/>
      <c r="S13" s="100"/>
      <c r="T13" s="100"/>
      <c r="U13" s="326"/>
      <c r="V13" s="326"/>
      <c r="W13" s="326"/>
      <c r="X13" s="326"/>
      <c r="Y13" s="326"/>
      <c r="Z13" s="326"/>
      <c r="AA13" s="326"/>
      <c r="AB13" s="326"/>
      <c r="AC13" s="326"/>
      <c r="AD13" s="326"/>
      <c r="AE13" s="326"/>
      <c r="AF13" s="326"/>
      <c r="AG13" s="326"/>
    </row>
    <row r="14" spans="1:38" ht="18" customHeight="1" thickBot="1">
      <c r="A14" s="9"/>
      <c r="B14" s="9" t="s">
        <v>47</v>
      </c>
      <c r="C14" s="9"/>
      <c r="D14" s="9"/>
      <c r="E14" s="9"/>
      <c r="F14" s="9"/>
      <c r="G14" s="9"/>
      <c r="H14" s="9"/>
      <c r="I14" s="9"/>
      <c r="J14" s="9"/>
      <c r="K14" s="9"/>
      <c r="L14" s="9"/>
      <c r="M14" s="9"/>
      <c r="N14" s="9"/>
      <c r="O14" s="9"/>
      <c r="Q14" s="276"/>
      <c r="R14" s="276"/>
      <c r="S14" s="276"/>
      <c r="T14" s="276"/>
      <c r="U14" s="276"/>
      <c r="V14" s="276"/>
      <c r="W14" s="276"/>
      <c r="X14" s="276"/>
      <c r="Y14" s="276"/>
      <c r="Z14" s="12"/>
      <c r="AA14" s="12"/>
      <c r="AB14" s="12"/>
      <c r="AC14" s="12"/>
      <c r="AD14" s="12"/>
      <c r="AE14" s="12"/>
      <c r="AF14" s="12"/>
      <c r="AG14" s="12"/>
    </row>
    <row r="15" spans="1:38" ht="18" customHeight="1" thickBot="1">
      <c r="A15" s="9"/>
      <c r="B15" s="1777" t="s">
        <v>95</v>
      </c>
      <c r="C15" s="1452"/>
      <c r="D15" s="1452"/>
      <c r="E15" s="1452"/>
      <c r="F15" s="1452"/>
      <c r="G15" s="1452"/>
      <c r="H15" s="1452"/>
      <c r="I15" s="1452"/>
      <c r="J15" s="1452"/>
      <c r="K15" s="1452"/>
      <c r="L15" s="1452"/>
      <c r="M15" s="1452"/>
      <c r="N15" s="1452"/>
      <c r="O15" s="1452"/>
      <c r="P15" s="1452"/>
      <c r="Q15" s="1452"/>
      <c r="R15" s="1452"/>
      <c r="S15" s="1452"/>
      <c r="T15" s="1452"/>
      <c r="U15" s="1452"/>
      <c r="V15" s="1452"/>
      <c r="W15" s="1452"/>
      <c r="X15" s="1452"/>
      <c r="Y15" s="1452"/>
      <c r="Z15" s="1452"/>
      <c r="AA15" s="1452"/>
      <c r="AB15" s="1452"/>
      <c r="AC15" s="1452"/>
      <c r="AD15" s="1452"/>
      <c r="AE15" s="1452"/>
      <c r="AF15" s="1452"/>
      <c r="AG15" s="1778"/>
    </row>
    <row r="16" spans="1:38" ht="18" customHeight="1">
      <c r="A16" s="9"/>
      <c r="B16" s="1779"/>
      <c r="C16" s="1781" t="s">
        <v>178</v>
      </c>
      <c r="D16" s="1782"/>
      <c r="E16" s="1782"/>
      <c r="F16" s="1782"/>
      <c r="G16" s="1782"/>
      <c r="H16" s="1782"/>
      <c r="I16" s="1782"/>
      <c r="J16" s="1782"/>
      <c r="K16" s="1782"/>
      <c r="L16" s="1782"/>
      <c r="M16" s="1782"/>
      <c r="N16" s="1782"/>
      <c r="O16" s="1782"/>
      <c r="P16" s="1782"/>
      <c r="Q16" s="1782"/>
      <c r="R16" s="1782"/>
      <c r="S16" s="1782"/>
      <c r="T16" s="1782"/>
      <c r="U16" s="1782"/>
      <c r="V16" s="1782"/>
      <c r="W16" s="1782"/>
      <c r="X16" s="1782"/>
      <c r="Y16" s="1782"/>
      <c r="Z16" s="1782"/>
      <c r="AA16" s="1784" t="s">
        <v>828</v>
      </c>
      <c r="AB16" s="1468"/>
      <c r="AC16" s="1468"/>
      <c r="AD16" s="1468"/>
      <c r="AE16" s="1468"/>
      <c r="AF16" s="1468"/>
      <c r="AG16" s="1785"/>
    </row>
    <row r="17" spans="1:35" ht="18" customHeight="1" thickBot="1">
      <c r="A17" s="9"/>
      <c r="B17" s="1780"/>
      <c r="C17" s="1783"/>
      <c r="D17" s="1783"/>
      <c r="E17" s="1783"/>
      <c r="F17" s="1783"/>
      <c r="G17" s="1783"/>
      <c r="H17" s="1783"/>
      <c r="I17" s="1783"/>
      <c r="J17" s="1783"/>
      <c r="K17" s="1783"/>
      <c r="L17" s="1783"/>
      <c r="M17" s="1783"/>
      <c r="N17" s="1783"/>
      <c r="O17" s="1783"/>
      <c r="P17" s="1783"/>
      <c r="Q17" s="1783"/>
      <c r="R17" s="1783"/>
      <c r="S17" s="1783"/>
      <c r="T17" s="1783"/>
      <c r="U17" s="1783"/>
      <c r="V17" s="1783"/>
      <c r="W17" s="1783"/>
      <c r="X17" s="1783"/>
      <c r="Y17" s="1783"/>
      <c r="Z17" s="1783"/>
      <c r="AA17" s="1786"/>
      <c r="AB17" s="1787"/>
      <c r="AC17" s="1787"/>
      <c r="AD17" s="1787"/>
      <c r="AE17" s="1787"/>
      <c r="AF17" s="1787"/>
      <c r="AG17" s="1788"/>
    </row>
    <row r="18" spans="1:35" ht="9" customHeight="1">
      <c r="A18" s="9"/>
      <c r="B18" s="9"/>
      <c r="C18" s="9"/>
      <c r="D18" s="9"/>
      <c r="E18" s="9"/>
      <c r="F18" s="9"/>
      <c r="G18" s="9"/>
      <c r="H18" s="9"/>
      <c r="I18" s="9"/>
      <c r="J18" s="9"/>
      <c r="K18" s="9"/>
      <c r="L18" s="9"/>
      <c r="M18" s="9"/>
      <c r="N18" s="9"/>
      <c r="O18" s="9"/>
      <c r="Q18" s="276"/>
      <c r="R18" s="276"/>
      <c r="S18" s="276"/>
      <c r="T18" s="276"/>
      <c r="U18" s="276"/>
      <c r="V18" s="276"/>
      <c r="W18" s="276"/>
      <c r="X18" s="276"/>
      <c r="Y18" s="276"/>
      <c r="Z18" s="12"/>
    </row>
    <row r="19" spans="1:35" ht="21.75" customHeight="1" thickBot="1">
      <c r="A19" s="9"/>
      <c r="B19" s="12" t="s">
        <v>48</v>
      </c>
      <c r="C19" s="14"/>
      <c r="D19" s="14"/>
      <c r="E19" s="14"/>
      <c r="F19" s="14"/>
      <c r="G19" s="276"/>
      <c r="H19" s="276"/>
      <c r="I19" s="276"/>
      <c r="J19" s="15"/>
      <c r="K19" s="15"/>
      <c r="L19" s="15"/>
      <c r="M19" s="15"/>
      <c r="N19" s="15"/>
      <c r="O19" s="15"/>
      <c r="P19" s="15"/>
      <c r="Q19" s="15"/>
      <c r="R19" s="15"/>
      <c r="S19" s="276"/>
      <c r="T19" s="276"/>
      <c r="U19" s="276"/>
      <c r="V19" s="15"/>
      <c r="W19" s="15"/>
      <c r="X19" s="15"/>
      <c r="Y19" s="15"/>
      <c r="Z19" s="15"/>
      <c r="AA19" s="15"/>
      <c r="AB19" s="15"/>
      <c r="AC19" s="15"/>
      <c r="AD19" s="15"/>
      <c r="AE19" s="276"/>
      <c r="AF19" s="276"/>
      <c r="AG19" s="276"/>
      <c r="AH19" s="9"/>
      <c r="AI19" s="9"/>
    </row>
    <row r="20" spans="1:35" ht="27.75" customHeight="1" thickBot="1">
      <c r="A20" s="9"/>
      <c r="B20" s="1767" t="s">
        <v>58</v>
      </c>
      <c r="C20" s="1768"/>
      <c r="D20" s="1768"/>
      <c r="E20" s="1768"/>
      <c r="F20" s="1769"/>
      <c r="G20" s="1769"/>
      <c r="H20" s="1769"/>
      <c r="I20" s="1769"/>
      <c r="J20" s="1769"/>
      <c r="K20" s="1769"/>
      <c r="L20" s="1769"/>
      <c r="M20" s="1772">
        <f>①平均年齢別児童数計算表!$R$8</f>
        <v>19</v>
      </c>
      <c r="N20" s="1773"/>
      <c r="O20" s="1773"/>
      <c r="P20" s="1773"/>
      <c r="Q20" s="1773"/>
      <c r="R20" s="1773"/>
      <c r="S20" s="1773"/>
      <c r="T20" s="1773"/>
      <c r="U20" s="388" t="s">
        <v>73</v>
      </c>
      <c r="V20" s="812"/>
      <c r="W20" s="812"/>
      <c r="X20" s="812"/>
      <c r="Y20" s="812"/>
      <c r="Z20" s="812"/>
      <c r="AA20" s="812"/>
      <c r="AB20" s="812"/>
      <c r="AC20" s="812"/>
      <c r="AD20" s="812"/>
      <c r="AE20" s="327"/>
      <c r="AF20" s="327"/>
      <c r="AG20" s="327"/>
      <c r="AH20" s="9"/>
      <c r="AI20" s="9"/>
    </row>
    <row r="21" spans="1:35" s="19" customFormat="1" ht="21" customHeight="1">
      <c r="A21" s="17"/>
      <c r="B21" s="1720" t="s">
        <v>79</v>
      </c>
      <c r="C21" s="1721"/>
      <c r="D21" s="1721"/>
      <c r="E21" s="1722"/>
      <c r="F21" s="1774" t="s">
        <v>43</v>
      </c>
      <c r="G21" s="1775"/>
      <c r="H21" s="1775"/>
      <c r="I21" s="1775"/>
      <c r="J21" s="1775"/>
      <c r="K21" s="1775"/>
      <c r="L21" s="1775"/>
      <c r="M21" s="1776" t="s">
        <v>44</v>
      </c>
      <c r="N21" s="1775"/>
      <c r="O21" s="1775"/>
      <c r="P21" s="1775"/>
      <c r="Q21" s="1775"/>
      <c r="R21" s="1775"/>
      <c r="S21" s="1775"/>
      <c r="T21" s="1776" t="s">
        <v>45</v>
      </c>
      <c r="U21" s="1775"/>
      <c r="V21" s="1775"/>
      <c r="W21" s="1775"/>
      <c r="X21" s="1775"/>
      <c r="Y21" s="1775"/>
      <c r="Z21" s="1775"/>
      <c r="AA21" s="1776" t="s">
        <v>46</v>
      </c>
      <c r="AB21" s="1775"/>
      <c r="AC21" s="1775"/>
      <c r="AD21" s="1775"/>
      <c r="AE21" s="1775"/>
      <c r="AF21" s="1775"/>
      <c r="AG21" s="1789"/>
      <c r="AH21" s="17"/>
      <c r="AI21" s="18"/>
    </row>
    <row r="22" spans="1:35" s="19" customFormat="1" ht="21" customHeight="1">
      <c r="A22" s="17"/>
      <c r="B22" s="1723"/>
      <c r="C22" s="1724"/>
      <c r="D22" s="1724"/>
      <c r="E22" s="1725"/>
      <c r="F22" s="1811">
        <v>0</v>
      </c>
      <c r="G22" s="1806"/>
      <c r="H22" s="1806"/>
      <c r="I22" s="1806"/>
      <c r="J22" s="1806"/>
      <c r="K22" s="1806"/>
      <c r="L22" s="1803" t="s">
        <v>42</v>
      </c>
      <c r="M22" s="1792">
        <v>0</v>
      </c>
      <c r="N22" s="1793"/>
      <c r="O22" s="1793"/>
      <c r="P22" s="1793"/>
      <c r="Q22" s="1793"/>
      <c r="R22" s="1793"/>
      <c r="S22" s="738" t="s">
        <v>42</v>
      </c>
      <c r="T22" s="1792">
        <f>①平均年齢別児童数計算表!$Y$16</f>
        <v>16</v>
      </c>
      <c r="U22" s="1806"/>
      <c r="V22" s="1806"/>
      <c r="W22" s="1806"/>
      <c r="X22" s="1806"/>
      <c r="Y22" s="1806"/>
      <c r="Z22" s="1803" t="s">
        <v>42</v>
      </c>
      <c r="AA22" s="1792">
        <f>①平均年齢別児童数計算表!$Y$17</f>
        <v>2</v>
      </c>
      <c r="AB22" s="1806"/>
      <c r="AC22" s="1806"/>
      <c r="AD22" s="1806"/>
      <c r="AE22" s="1806"/>
      <c r="AF22" s="1806"/>
      <c r="AG22" s="1800" t="s">
        <v>42</v>
      </c>
      <c r="AH22" s="17"/>
      <c r="AI22" s="18"/>
    </row>
    <row r="23" spans="1:35" s="19" customFormat="1" ht="18" customHeight="1">
      <c r="A23" s="17"/>
      <c r="B23" s="1723"/>
      <c r="C23" s="1724"/>
      <c r="D23" s="1724"/>
      <c r="E23" s="1725"/>
      <c r="F23" s="1812"/>
      <c r="G23" s="1808"/>
      <c r="H23" s="1808"/>
      <c r="I23" s="1808"/>
      <c r="J23" s="1808"/>
      <c r="K23" s="1808"/>
      <c r="L23" s="1804"/>
      <c r="M23" s="813"/>
      <c r="N23" s="1815" t="s">
        <v>107</v>
      </c>
      <c r="O23" s="1816"/>
      <c r="P23" s="1816"/>
      <c r="Q23" s="1816"/>
      <c r="R23" s="1816"/>
      <c r="S23" s="1817"/>
      <c r="T23" s="1807"/>
      <c r="U23" s="1808"/>
      <c r="V23" s="1808"/>
      <c r="W23" s="1808"/>
      <c r="X23" s="1808"/>
      <c r="Y23" s="1808"/>
      <c r="Z23" s="1804"/>
      <c r="AA23" s="1807"/>
      <c r="AB23" s="1808"/>
      <c r="AC23" s="1808"/>
      <c r="AD23" s="1808"/>
      <c r="AE23" s="1808"/>
      <c r="AF23" s="1808"/>
      <c r="AG23" s="1801"/>
      <c r="AH23" s="17"/>
      <c r="AI23" s="18"/>
    </row>
    <row r="24" spans="1:35" s="19" customFormat="1" ht="21" customHeight="1" thickBot="1">
      <c r="A24" s="17"/>
      <c r="B24" s="1726"/>
      <c r="C24" s="1727"/>
      <c r="D24" s="1727"/>
      <c r="E24" s="1728"/>
      <c r="F24" s="1813"/>
      <c r="G24" s="1810"/>
      <c r="H24" s="1810"/>
      <c r="I24" s="1810"/>
      <c r="J24" s="1810"/>
      <c r="K24" s="1810"/>
      <c r="L24" s="1805"/>
      <c r="M24" s="814"/>
      <c r="N24" s="1814">
        <v>0</v>
      </c>
      <c r="O24" s="1814"/>
      <c r="P24" s="1814"/>
      <c r="Q24" s="1814"/>
      <c r="R24" s="1814"/>
      <c r="S24" s="815" t="s">
        <v>42</v>
      </c>
      <c r="T24" s="1809"/>
      <c r="U24" s="1810"/>
      <c r="V24" s="1810"/>
      <c r="W24" s="1810"/>
      <c r="X24" s="1810"/>
      <c r="Y24" s="1810"/>
      <c r="Z24" s="1805"/>
      <c r="AA24" s="1809"/>
      <c r="AB24" s="1810"/>
      <c r="AC24" s="1810"/>
      <c r="AD24" s="1810"/>
      <c r="AE24" s="1810"/>
      <c r="AF24" s="1810"/>
      <c r="AG24" s="1802"/>
      <c r="AH24" s="17"/>
      <c r="AI24" s="18"/>
    </row>
    <row r="25" spans="1:35" ht="28.5" hidden="1" customHeight="1">
      <c r="A25" s="9"/>
      <c r="B25" s="1714" t="s">
        <v>82</v>
      </c>
      <c r="C25" s="1744"/>
      <c r="D25" s="1744"/>
      <c r="E25" s="1745"/>
      <c r="F25" s="1732" t="s">
        <v>71</v>
      </c>
      <c r="G25" s="1733"/>
      <c r="H25" s="20" t="s">
        <v>59</v>
      </c>
      <c r="I25" s="20"/>
      <c r="J25" s="20"/>
      <c r="K25" s="21"/>
      <c r="L25" s="21"/>
      <c r="M25" s="21"/>
      <c r="N25" s="21"/>
      <c r="O25" s="21"/>
      <c r="P25" s="21"/>
      <c r="Q25" s="21"/>
      <c r="R25" s="21"/>
      <c r="S25" s="22"/>
      <c r="T25" s="22"/>
      <c r="U25" s="22"/>
      <c r="V25" s="21"/>
      <c r="W25" s="21"/>
      <c r="X25" s="21"/>
      <c r="Y25" s="21"/>
      <c r="Z25" s="21"/>
      <c r="AA25" s="21"/>
      <c r="AB25" s="21"/>
      <c r="AC25" s="21"/>
      <c r="AD25" s="21"/>
      <c r="AE25" s="1738"/>
      <c r="AF25" s="1790"/>
      <c r="AG25" s="1791"/>
      <c r="AH25" s="9"/>
      <c r="AI25" s="9"/>
    </row>
    <row r="26" spans="1:35" ht="28.5" hidden="1" customHeight="1">
      <c r="A26" s="9"/>
      <c r="B26" s="1746"/>
      <c r="C26" s="1747"/>
      <c r="D26" s="1747"/>
      <c r="E26" s="1748"/>
      <c r="F26" s="1734"/>
      <c r="G26" s="1735"/>
      <c r="H26" s="23" t="s">
        <v>80</v>
      </c>
      <c r="I26" s="23"/>
      <c r="J26" s="23"/>
      <c r="K26" s="24"/>
      <c r="L26" s="24"/>
      <c r="M26" s="24"/>
      <c r="N26" s="24"/>
      <c r="O26" s="24"/>
      <c r="P26" s="24"/>
      <c r="Q26" s="24"/>
      <c r="R26" s="24"/>
      <c r="S26" s="25"/>
      <c r="T26" s="25"/>
      <c r="U26" s="25"/>
      <c r="V26" s="24"/>
      <c r="W26" s="24"/>
      <c r="X26" s="24"/>
      <c r="Y26" s="24"/>
      <c r="Z26" s="24"/>
      <c r="AA26" s="24"/>
      <c r="AB26" s="24"/>
      <c r="AC26" s="24"/>
      <c r="AD26" s="24"/>
      <c r="AE26" s="1741"/>
      <c r="AF26" s="1742"/>
      <c r="AG26" s="1743"/>
      <c r="AH26" s="9"/>
      <c r="AI26" s="9"/>
    </row>
    <row r="27" spans="1:35" ht="28.5" hidden="1" customHeight="1">
      <c r="A27" s="9"/>
      <c r="B27" s="1746"/>
      <c r="C27" s="1747"/>
      <c r="D27" s="1747"/>
      <c r="E27" s="1748"/>
      <c r="F27" s="1734"/>
      <c r="G27" s="1735"/>
      <c r="H27" s="23" t="s">
        <v>143</v>
      </c>
      <c r="I27" s="23"/>
      <c r="J27" s="23"/>
      <c r="K27" s="24"/>
      <c r="L27" s="24"/>
      <c r="M27" s="24"/>
      <c r="N27" s="24"/>
      <c r="O27" s="24"/>
      <c r="P27" s="24"/>
      <c r="Q27" s="24"/>
      <c r="R27" s="24"/>
      <c r="S27" s="25"/>
      <c r="T27" s="25"/>
      <c r="U27" s="25"/>
      <c r="V27" s="24"/>
      <c r="W27" s="24"/>
      <c r="X27" s="24"/>
      <c r="Y27" s="24"/>
      <c r="Z27" s="24"/>
      <c r="AA27" s="24"/>
      <c r="AB27" s="24"/>
      <c r="AC27" s="24"/>
      <c r="AD27" s="24"/>
      <c r="AE27" s="1741"/>
      <c r="AF27" s="1742"/>
      <c r="AG27" s="1743"/>
      <c r="AH27" s="9"/>
      <c r="AI27" s="9"/>
    </row>
    <row r="28" spans="1:35" ht="28.5" hidden="1" customHeight="1">
      <c r="A28" s="9"/>
      <c r="B28" s="1746"/>
      <c r="C28" s="1747"/>
      <c r="D28" s="1747"/>
      <c r="E28" s="1748"/>
      <c r="F28" s="1734"/>
      <c r="G28" s="1735"/>
      <c r="H28" s="23" t="s">
        <v>50</v>
      </c>
      <c r="I28" s="23"/>
      <c r="J28" s="23"/>
      <c r="K28" s="24"/>
      <c r="L28" s="24"/>
      <c r="M28" s="24"/>
      <c r="N28" s="24"/>
      <c r="O28" s="24"/>
      <c r="P28" s="24"/>
      <c r="Q28" s="24"/>
      <c r="R28" s="24"/>
      <c r="S28" s="25"/>
      <c r="T28" s="25"/>
      <c r="U28" s="25"/>
      <c r="V28" s="24"/>
      <c r="W28" s="24"/>
      <c r="X28" s="24"/>
      <c r="Y28" s="24"/>
      <c r="Z28" s="24"/>
      <c r="AA28" s="24"/>
      <c r="AB28" s="24"/>
      <c r="AC28" s="24"/>
      <c r="AD28" s="24"/>
      <c r="AE28" s="1741"/>
      <c r="AF28" s="1742"/>
      <c r="AG28" s="1743"/>
      <c r="AH28" s="9"/>
      <c r="AI28" s="9"/>
    </row>
    <row r="29" spans="1:35" ht="28.5" hidden="1" customHeight="1">
      <c r="A29" s="9"/>
      <c r="B29" s="1746"/>
      <c r="C29" s="1747"/>
      <c r="D29" s="1747"/>
      <c r="E29" s="1748"/>
      <c r="F29" s="1734"/>
      <c r="G29" s="1735"/>
      <c r="H29" s="23" t="s">
        <v>52</v>
      </c>
      <c r="I29" s="23"/>
      <c r="J29" s="23"/>
      <c r="K29" s="24"/>
      <c r="L29" s="24"/>
      <c r="M29" s="24"/>
      <c r="N29" s="24"/>
      <c r="O29" s="24"/>
      <c r="P29" s="24"/>
      <c r="Q29" s="24"/>
      <c r="R29" s="24"/>
      <c r="S29" s="25"/>
      <c r="T29" s="25"/>
      <c r="U29" s="25"/>
      <c r="V29" s="24"/>
      <c r="W29" s="24"/>
      <c r="X29" s="24"/>
      <c r="Y29" s="24"/>
      <c r="Z29" s="24"/>
      <c r="AA29" s="24"/>
      <c r="AB29" s="24"/>
      <c r="AC29" s="24"/>
      <c r="AD29" s="24"/>
      <c r="AE29" s="1741"/>
      <c r="AF29" s="1742"/>
      <c r="AG29" s="1743"/>
      <c r="AH29" s="9"/>
      <c r="AI29" s="9"/>
    </row>
    <row r="30" spans="1:35" ht="28.5" hidden="1" customHeight="1">
      <c r="A30" s="9"/>
      <c r="B30" s="1746"/>
      <c r="C30" s="1747"/>
      <c r="D30" s="1747"/>
      <c r="E30" s="1748"/>
      <c r="F30" s="1734"/>
      <c r="G30" s="1735"/>
      <c r="H30" s="38" t="s">
        <v>53</v>
      </c>
      <c r="I30" s="38"/>
      <c r="J30" s="38"/>
      <c r="K30" s="39"/>
      <c r="L30" s="39"/>
      <c r="M30" s="39"/>
      <c r="N30" s="103"/>
      <c r="O30" s="102" t="s">
        <v>179</v>
      </c>
      <c r="P30" s="101"/>
      <c r="Q30" s="101"/>
      <c r="R30" s="101"/>
      <c r="S30" s="102"/>
      <c r="T30" s="102"/>
      <c r="U30" s="102"/>
      <c r="V30" s="101"/>
      <c r="W30" s="101"/>
      <c r="X30" s="101"/>
      <c r="Y30" s="101"/>
      <c r="Z30" s="101"/>
      <c r="AA30" s="101"/>
      <c r="AB30" s="101"/>
      <c r="AC30" s="101"/>
      <c r="AD30" s="101"/>
      <c r="AE30" s="1741"/>
      <c r="AF30" s="1742"/>
      <c r="AG30" s="1743"/>
      <c r="AH30" s="9"/>
      <c r="AI30" s="9"/>
    </row>
    <row r="31" spans="1:35" ht="28.5" hidden="1" customHeight="1">
      <c r="A31" s="9"/>
      <c r="B31" s="1746"/>
      <c r="C31" s="1747"/>
      <c r="D31" s="1747"/>
      <c r="E31" s="1748"/>
      <c r="F31" s="1734"/>
      <c r="G31" s="1735"/>
      <c r="H31" s="23" t="s">
        <v>54</v>
      </c>
      <c r="I31" s="23"/>
      <c r="J31" s="23"/>
      <c r="K31" s="24"/>
      <c r="L31" s="24"/>
      <c r="M31" s="24"/>
      <c r="N31" s="24"/>
      <c r="O31" s="24"/>
      <c r="P31" s="24"/>
      <c r="Q31" s="24"/>
      <c r="R31" s="24"/>
      <c r="S31" s="25"/>
      <c r="T31" s="25"/>
      <c r="U31" s="25"/>
      <c r="V31" s="24"/>
      <c r="W31" s="24"/>
      <c r="X31" s="24"/>
      <c r="Y31" s="24"/>
      <c r="Z31" s="24"/>
      <c r="AA31" s="24"/>
      <c r="AB31" s="24"/>
      <c r="AC31" s="24"/>
      <c r="AD31" s="24"/>
      <c r="AE31" s="1741"/>
      <c r="AF31" s="1742"/>
      <c r="AG31" s="1743"/>
      <c r="AH31" s="9"/>
      <c r="AI31" s="9"/>
    </row>
    <row r="32" spans="1:35" ht="28.5" hidden="1" customHeight="1">
      <c r="A32" s="9"/>
      <c r="B32" s="1746"/>
      <c r="C32" s="1747"/>
      <c r="D32" s="1747"/>
      <c r="E32" s="1748"/>
      <c r="F32" s="1734"/>
      <c r="G32" s="1735"/>
      <c r="H32" s="26" t="s">
        <v>61</v>
      </c>
      <c r="I32" s="23"/>
      <c r="J32" s="23"/>
      <c r="K32" s="24"/>
      <c r="L32" s="24"/>
      <c r="M32" s="24"/>
      <c r="N32" s="24"/>
      <c r="O32" s="24"/>
      <c r="P32" s="24"/>
      <c r="Q32" s="24"/>
      <c r="R32" s="24"/>
      <c r="S32" s="25"/>
      <c r="T32" s="25"/>
      <c r="U32" s="25"/>
      <c r="V32" s="24"/>
      <c r="W32" s="24"/>
      <c r="X32" s="24"/>
      <c r="Y32" s="24"/>
      <c r="Z32" s="24"/>
      <c r="AA32" s="24"/>
      <c r="AB32" s="24"/>
      <c r="AC32" s="24"/>
      <c r="AD32" s="27"/>
      <c r="AE32" s="1741"/>
      <c r="AF32" s="1742"/>
      <c r="AG32" s="1743"/>
      <c r="AH32" s="9"/>
      <c r="AI32" s="9"/>
    </row>
    <row r="33" spans="1:44" ht="28.5" hidden="1" customHeight="1">
      <c r="A33" s="9"/>
      <c r="B33" s="1746"/>
      <c r="C33" s="1747"/>
      <c r="D33" s="1747"/>
      <c r="E33" s="1748"/>
      <c r="F33" s="1734"/>
      <c r="G33" s="1735"/>
      <c r="H33" s="28" t="s">
        <v>55</v>
      </c>
      <c r="I33" s="28"/>
      <c r="J33" s="28"/>
      <c r="K33" s="29"/>
      <c r="L33" s="29"/>
      <c r="M33" s="29"/>
      <c r="N33" s="29"/>
      <c r="O33" s="29"/>
      <c r="P33" s="29"/>
      <c r="Q33" s="29"/>
      <c r="R33" s="29"/>
      <c r="S33" s="30"/>
      <c r="T33" s="30"/>
      <c r="U33" s="30"/>
      <c r="V33" s="29"/>
      <c r="W33" s="29"/>
      <c r="X33" s="29"/>
      <c r="Y33" s="29"/>
      <c r="Z33" s="29"/>
      <c r="AA33" s="29"/>
      <c r="AB33" s="29"/>
      <c r="AC33" s="29"/>
      <c r="AD33" s="29"/>
      <c r="AE33" s="1741"/>
      <c r="AF33" s="1742"/>
      <c r="AG33" s="1743"/>
      <c r="AH33" s="9"/>
      <c r="AI33" s="9"/>
    </row>
    <row r="34" spans="1:44" ht="28.5" hidden="1" customHeight="1">
      <c r="A34" s="9"/>
      <c r="B34" s="1746"/>
      <c r="C34" s="1747"/>
      <c r="D34" s="1747"/>
      <c r="E34" s="1748"/>
      <c r="F34" s="1734"/>
      <c r="G34" s="1735"/>
      <c r="H34" s="49" t="s">
        <v>56</v>
      </c>
      <c r="I34" s="38"/>
      <c r="J34" s="38"/>
      <c r="K34" s="39"/>
      <c r="L34" s="39"/>
      <c r="M34" s="39"/>
      <c r="N34" s="39"/>
      <c r="O34" s="39"/>
      <c r="P34" s="39"/>
      <c r="Q34" s="39"/>
      <c r="R34" s="39"/>
      <c r="S34" s="40"/>
      <c r="T34" s="40"/>
      <c r="U34" s="40"/>
      <c r="V34" s="39"/>
      <c r="W34" s="39"/>
      <c r="X34" s="39"/>
      <c r="Y34" s="39"/>
      <c r="Z34" s="39"/>
      <c r="AA34" s="39"/>
      <c r="AB34" s="39"/>
      <c r="AC34" s="39"/>
      <c r="AD34" s="39"/>
      <c r="AE34" s="1794"/>
      <c r="AF34" s="1795"/>
      <c r="AG34" s="1796"/>
      <c r="AH34" s="9"/>
      <c r="AI34" s="9"/>
    </row>
    <row r="35" spans="1:44" ht="28.5" hidden="1" customHeight="1">
      <c r="A35" s="9"/>
      <c r="B35" s="1746"/>
      <c r="C35" s="1747"/>
      <c r="D35" s="1747"/>
      <c r="E35" s="1748"/>
      <c r="F35" s="1734"/>
      <c r="G35" s="1735"/>
      <c r="H35" s="26" t="s">
        <v>180</v>
      </c>
      <c r="I35" s="23"/>
      <c r="J35" s="23"/>
      <c r="K35" s="24"/>
      <c r="L35" s="24"/>
      <c r="M35" s="24"/>
      <c r="N35" s="24"/>
      <c r="O35" s="24"/>
      <c r="P35" s="24"/>
      <c r="Q35" s="24"/>
      <c r="R35" s="24"/>
      <c r="S35" s="25"/>
      <c r="T35" s="25"/>
      <c r="U35" s="25"/>
      <c r="V35" s="24"/>
      <c r="W35" s="24"/>
      <c r="X35" s="24"/>
      <c r="Y35" s="24"/>
      <c r="Z35" s="24"/>
      <c r="AA35" s="24"/>
      <c r="AB35" s="24"/>
      <c r="AC35" s="24"/>
      <c r="AD35" s="24"/>
      <c r="AE35" s="1741"/>
      <c r="AF35" s="1742"/>
      <c r="AG35" s="1743"/>
      <c r="AH35" s="9"/>
      <c r="AI35" s="9"/>
    </row>
    <row r="36" spans="1:44" ht="28.5" hidden="1" customHeight="1">
      <c r="A36" s="9"/>
      <c r="B36" s="1746"/>
      <c r="C36" s="1747"/>
      <c r="D36" s="1747"/>
      <c r="E36" s="1748"/>
      <c r="F36" s="1734"/>
      <c r="G36" s="1735"/>
      <c r="H36" s="48" t="s">
        <v>81</v>
      </c>
      <c r="I36" s="28"/>
      <c r="J36" s="28"/>
      <c r="K36" s="29"/>
      <c r="L36" s="29"/>
      <c r="M36" s="29"/>
      <c r="N36" s="29"/>
      <c r="O36" s="29"/>
      <c r="P36" s="29"/>
      <c r="Q36" s="29"/>
      <c r="R36" s="29"/>
      <c r="S36" s="30"/>
      <c r="T36" s="30"/>
      <c r="U36" s="30"/>
      <c r="V36" s="29"/>
      <c r="W36" s="29"/>
      <c r="X36" s="29"/>
      <c r="Y36" s="29"/>
      <c r="Z36" s="29"/>
      <c r="AA36" s="29"/>
      <c r="AB36" s="29"/>
      <c r="AC36" s="29"/>
      <c r="AD36" s="29"/>
      <c r="AE36" s="1755"/>
      <c r="AF36" s="1756"/>
      <c r="AG36" s="1757"/>
      <c r="AH36" s="9"/>
      <c r="AI36" s="9"/>
    </row>
    <row r="37" spans="1:44" ht="28.5" hidden="1" customHeight="1">
      <c r="A37" s="9"/>
      <c r="B37" s="1746"/>
      <c r="C37" s="1747"/>
      <c r="D37" s="1747"/>
      <c r="E37" s="1748"/>
      <c r="F37" s="1736"/>
      <c r="G37" s="1737"/>
      <c r="H37" s="35" t="s">
        <v>64</v>
      </c>
      <c r="I37" s="36"/>
      <c r="J37" s="36"/>
      <c r="K37" s="194"/>
      <c r="L37" s="194"/>
      <c r="M37" s="194"/>
      <c r="N37" s="194"/>
      <c r="O37" s="194"/>
      <c r="P37" s="194"/>
      <c r="Q37" s="194"/>
      <c r="R37" s="194"/>
      <c r="S37" s="37"/>
      <c r="T37" s="37"/>
      <c r="U37" s="37"/>
      <c r="V37" s="194"/>
      <c r="W37" s="194"/>
      <c r="X37" s="194"/>
      <c r="Y37" s="194"/>
      <c r="Z37" s="194"/>
      <c r="AA37" s="194"/>
      <c r="AB37" s="194"/>
      <c r="AC37" s="194"/>
      <c r="AD37" s="194"/>
      <c r="AE37" s="1758"/>
      <c r="AF37" s="1759"/>
      <c r="AG37" s="1760"/>
      <c r="AH37" s="9"/>
      <c r="AI37" s="9"/>
      <c r="AK37" s="9"/>
      <c r="AL37" s="9"/>
      <c r="AM37" s="9"/>
      <c r="AN37" s="9"/>
      <c r="AO37" s="9"/>
      <c r="AP37" s="9"/>
      <c r="AQ37" s="9"/>
      <c r="AR37" s="9"/>
    </row>
    <row r="38" spans="1:44" ht="28.5" hidden="1" customHeight="1">
      <c r="A38" s="9"/>
      <c r="B38" s="1746"/>
      <c r="C38" s="1747"/>
      <c r="D38" s="1747"/>
      <c r="E38" s="1748"/>
      <c r="F38" s="1854" t="s">
        <v>69</v>
      </c>
      <c r="G38" s="1855"/>
      <c r="H38" s="32" t="s">
        <v>59</v>
      </c>
      <c r="I38" s="32"/>
      <c r="J38" s="32"/>
      <c r="K38" s="33"/>
      <c r="L38" s="33"/>
      <c r="M38" s="33"/>
      <c r="N38" s="33"/>
      <c r="O38" s="33"/>
      <c r="P38" s="33"/>
      <c r="Q38" s="33"/>
      <c r="R38" s="33"/>
      <c r="S38" s="34"/>
      <c r="T38" s="34"/>
      <c r="U38" s="34"/>
      <c r="V38" s="33"/>
      <c r="W38" s="33"/>
      <c r="X38" s="33"/>
      <c r="Y38" s="33"/>
      <c r="Z38" s="33"/>
      <c r="AA38" s="33"/>
      <c r="AB38" s="33"/>
      <c r="AC38" s="33"/>
      <c r="AD38" s="33"/>
      <c r="AE38" s="1761"/>
      <c r="AF38" s="1762"/>
      <c r="AG38" s="1763"/>
      <c r="AH38" s="9"/>
      <c r="AI38" s="9"/>
    </row>
    <row r="39" spans="1:44" ht="28.5" hidden="1" customHeight="1">
      <c r="A39" s="9"/>
      <c r="B39" s="1746"/>
      <c r="C39" s="1747"/>
      <c r="D39" s="1747"/>
      <c r="E39" s="1748"/>
      <c r="F39" s="1820"/>
      <c r="G39" s="1856"/>
      <c r="H39" s="28" t="s">
        <v>245</v>
      </c>
      <c r="I39" s="28"/>
      <c r="J39" s="28"/>
      <c r="K39" s="29"/>
      <c r="L39" s="29"/>
      <c r="M39" s="29"/>
      <c r="N39" s="29"/>
      <c r="O39" s="29"/>
      <c r="P39" s="29"/>
      <c r="Q39" s="29"/>
      <c r="R39" s="29"/>
      <c r="S39" s="30"/>
      <c r="T39" s="30"/>
      <c r="U39" s="30"/>
      <c r="V39" s="29"/>
      <c r="W39" s="29"/>
      <c r="X39" s="29"/>
      <c r="Y39" s="29"/>
      <c r="Z39" s="29"/>
      <c r="AA39" s="29"/>
      <c r="AB39" s="29"/>
      <c r="AC39" s="29"/>
      <c r="AD39" s="29"/>
      <c r="AE39" s="1741"/>
      <c r="AF39" s="1742"/>
      <c r="AG39" s="1743"/>
      <c r="AH39" s="9"/>
      <c r="AI39" s="9"/>
      <c r="AK39" s="9"/>
      <c r="AL39" s="9"/>
      <c r="AM39" s="9"/>
      <c r="AN39" s="9"/>
      <c r="AO39" s="9"/>
      <c r="AP39" s="9"/>
      <c r="AQ39" s="9"/>
      <c r="AR39" s="9"/>
    </row>
    <row r="40" spans="1:44" ht="28.5" hidden="1" customHeight="1">
      <c r="A40" s="9"/>
      <c r="B40" s="1746"/>
      <c r="C40" s="1747"/>
      <c r="D40" s="1747"/>
      <c r="E40" s="1748"/>
      <c r="F40" s="1820"/>
      <c r="G40" s="1856"/>
      <c r="H40" s="23" t="s">
        <v>51</v>
      </c>
      <c r="I40" s="23"/>
      <c r="J40" s="23"/>
      <c r="K40" s="24"/>
      <c r="L40" s="24"/>
      <c r="M40" s="24"/>
      <c r="N40" s="24"/>
      <c r="O40" s="24"/>
      <c r="P40" s="24"/>
      <c r="Q40" s="24"/>
      <c r="R40" s="24"/>
      <c r="S40" s="25"/>
      <c r="T40" s="25"/>
      <c r="U40" s="25"/>
      <c r="V40" s="24"/>
      <c r="W40" s="24"/>
      <c r="X40" s="24"/>
      <c r="Y40" s="24"/>
      <c r="Z40" s="24"/>
      <c r="AA40" s="24"/>
      <c r="AB40" s="24"/>
      <c r="AC40" s="24"/>
      <c r="AD40" s="24"/>
      <c r="AE40" s="1741"/>
      <c r="AF40" s="1742"/>
      <c r="AG40" s="1743"/>
      <c r="AH40" s="9"/>
      <c r="AI40" s="9"/>
    </row>
    <row r="41" spans="1:44" ht="28.5" hidden="1" customHeight="1">
      <c r="A41" s="9"/>
      <c r="B41" s="1746"/>
      <c r="C41" s="1747"/>
      <c r="D41" s="1747"/>
      <c r="E41" s="1748"/>
      <c r="F41" s="1820"/>
      <c r="G41" s="1856"/>
      <c r="H41" s="23" t="s">
        <v>106</v>
      </c>
      <c r="I41" s="23"/>
      <c r="J41" s="23"/>
      <c r="K41" s="24"/>
      <c r="L41" s="24"/>
      <c r="M41" s="24"/>
      <c r="N41" s="24"/>
      <c r="O41" s="24"/>
      <c r="P41" s="24"/>
      <c r="Q41" s="24"/>
      <c r="R41" s="24"/>
      <c r="S41" s="25"/>
      <c r="T41" s="25"/>
      <c r="U41" s="25"/>
      <c r="V41" s="24"/>
      <c r="W41" s="24"/>
      <c r="X41" s="24"/>
      <c r="Y41" s="24"/>
      <c r="Z41" s="24"/>
      <c r="AA41" s="24"/>
      <c r="AB41" s="24"/>
      <c r="AC41" s="24"/>
      <c r="AD41" s="24"/>
      <c r="AE41" s="1741"/>
      <c r="AF41" s="1742"/>
      <c r="AG41" s="1743"/>
      <c r="AH41" s="9"/>
      <c r="AI41" s="9"/>
    </row>
    <row r="42" spans="1:44" ht="28.5" hidden="1" customHeight="1">
      <c r="A42" s="9"/>
      <c r="B42" s="1746"/>
      <c r="C42" s="1747"/>
      <c r="D42" s="1747"/>
      <c r="E42" s="1748"/>
      <c r="F42" s="1820"/>
      <c r="G42" s="1856"/>
      <c r="H42" s="23" t="s">
        <v>57</v>
      </c>
      <c r="I42" s="23"/>
      <c r="J42" s="23"/>
      <c r="K42" s="24"/>
      <c r="L42" s="24"/>
      <c r="M42" s="24"/>
      <c r="N42" s="24"/>
      <c r="O42" s="24"/>
      <c r="P42" s="24"/>
      <c r="Q42" s="24"/>
      <c r="R42" s="24"/>
      <c r="S42" s="25"/>
      <c r="T42" s="25"/>
      <c r="U42" s="25"/>
      <c r="V42" s="24"/>
      <c r="W42" s="24"/>
      <c r="X42" s="24"/>
      <c r="Y42" s="24"/>
      <c r="Z42" s="24"/>
      <c r="AA42" s="24"/>
      <c r="AB42" s="24"/>
      <c r="AC42" s="24"/>
      <c r="AD42" s="24"/>
      <c r="AE42" s="1741"/>
      <c r="AF42" s="1742"/>
      <c r="AG42" s="1743"/>
      <c r="AH42" s="9"/>
      <c r="AI42" s="9"/>
    </row>
    <row r="43" spans="1:44" ht="28.5" hidden="1" customHeight="1">
      <c r="A43" s="9"/>
      <c r="B43" s="1746"/>
      <c r="C43" s="1747"/>
      <c r="D43" s="1747"/>
      <c r="E43" s="1748"/>
      <c r="F43" s="1820"/>
      <c r="G43" s="1856"/>
      <c r="H43" s="38" t="s">
        <v>60</v>
      </c>
      <c r="I43" s="38"/>
      <c r="J43" s="38"/>
      <c r="K43" s="39"/>
      <c r="L43" s="39"/>
      <c r="M43" s="39"/>
      <c r="N43" s="39"/>
      <c r="O43" s="39"/>
      <c r="P43" s="39"/>
      <c r="Q43" s="39"/>
      <c r="R43" s="39"/>
      <c r="S43" s="40"/>
      <c r="T43" s="40"/>
      <c r="U43" s="40"/>
      <c r="V43" s="39"/>
      <c r="W43" s="39"/>
      <c r="X43" s="39"/>
      <c r="Y43" s="39"/>
      <c r="Z43" s="39"/>
      <c r="AA43" s="39"/>
      <c r="AB43" s="39"/>
      <c r="AC43" s="39"/>
      <c r="AD43" s="39"/>
      <c r="AE43" s="1741"/>
      <c r="AF43" s="1742"/>
      <c r="AG43" s="1743"/>
      <c r="AH43" s="9"/>
      <c r="AI43" s="9"/>
    </row>
    <row r="44" spans="1:44" ht="28.5" hidden="1" customHeight="1" thickBot="1">
      <c r="A44" s="9"/>
      <c r="B44" s="1746"/>
      <c r="C44" s="1747"/>
      <c r="D44" s="1747"/>
      <c r="E44" s="1748"/>
      <c r="F44" s="1820"/>
      <c r="G44" s="1856"/>
      <c r="H44" s="38" t="s">
        <v>180</v>
      </c>
      <c r="I44" s="38"/>
      <c r="J44" s="38"/>
      <c r="K44" s="39"/>
      <c r="L44" s="39"/>
      <c r="M44" s="39"/>
      <c r="N44" s="39"/>
      <c r="O44" s="39"/>
      <c r="P44" s="39"/>
      <c r="Q44" s="39"/>
      <c r="R44" s="39"/>
      <c r="S44" s="40"/>
      <c r="T44" s="40"/>
      <c r="U44" s="40"/>
      <c r="V44" s="39"/>
      <c r="W44" s="39"/>
      <c r="X44" s="39"/>
      <c r="Y44" s="39"/>
      <c r="Z44" s="39"/>
      <c r="AA44" s="39"/>
      <c r="AB44" s="39"/>
      <c r="AC44" s="39"/>
      <c r="AD44" s="39"/>
      <c r="AE44" s="1729"/>
      <c r="AF44" s="1730"/>
      <c r="AG44" s="1731"/>
      <c r="AH44" s="9"/>
      <c r="AI44" s="9"/>
    </row>
    <row r="45" spans="1:44" ht="28.5" hidden="1" customHeight="1">
      <c r="A45" s="9"/>
      <c r="B45" s="1746"/>
      <c r="C45" s="1747"/>
      <c r="D45" s="1747"/>
      <c r="E45" s="1748"/>
      <c r="F45" s="1818" t="s">
        <v>70</v>
      </c>
      <c r="G45" s="1857"/>
      <c r="H45" s="20" t="s">
        <v>59</v>
      </c>
      <c r="I45" s="20"/>
      <c r="J45" s="20"/>
      <c r="K45" s="21"/>
      <c r="L45" s="21"/>
      <c r="M45" s="21"/>
      <c r="N45" s="21"/>
      <c r="O45" s="21"/>
      <c r="P45" s="21"/>
      <c r="Q45" s="21"/>
      <c r="R45" s="21"/>
      <c r="S45" s="22"/>
      <c r="T45" s="22"/>
      <c r="U45" s="22"/>
      <c r="V45" s="21"/>
      <c r="W45" s="21"/>
      <c r="X45" s="21"/>
      <c r="Y45" s="21"/>
      <c r="Z45" s="21"/>
      <c r="AA45" s="21"/>
      <c r="AB45" s="21"/>
      <c r="AC45" s="21"/>
      <c r="AD45" s="41"/>
      <c r="AE45" s="1738"/>
      <c r="AF45" s="1739"/>
      <c r="AG45" s="1740"/>
      <c r="AH45" s="9"/>
      <c r="AI45" s="9"/>
    </row>
    <row r="46" spans="1:44" ht="28.5" hidden="1" customHeight="1">
      <c r="A46" s="9"/>
      <c r="B46" s="1746"/>
      <c r="C46" s="1747"/>
      <c r="D46" s="1747"/>
      <c r="E46" s="1748"/>
      <c r="F46" s="1820"/>
      <c r="G46" s="1856"/>
      <c r="H46" s="23" t="s">
        <v>80</v>
      </c>
      <c r="I46" s="23"/>
      <c r="J46" s="23"/>
      <c r="K46" s="24"/>
      <c r="L46" s="24"/>
      <c r="M46" s="24"/>
      <c r="N46" s="24"/>
      <c r="O46" s="24"/>
      <c r="P46" s="24"/>
      <c r="Q46" s="24"/>
      <c r="R46" s="24"/>
      <c r="S46" s="25"/>
      <c r="T46" s="25"/>
      <c r="U46" s="25"/>
      <c r="V46" s="24"/>
      <c r="W46" s="24"/>
      <c r="X46" s="24"/>
      <c r="Y46" s="24"/>
      <c r="Z46" s="24"/>
      <c r="AA46" s="24"/>
      <c r="AB46" s="24"/>
      <c r="AC46" s="24"/>
      <c r="AD46" s="27"/>
      <c r="AE46" s="1741"/>
      <c r="AF46" s="1742"/>
      <c r="AG46" s="1743"/>
      <c r="AH46" s="9"/>
      <c r="AI46" s="9"/>
    </row>
    <row r="47" spans="1:44" ht="28.5" hidden="1" customHeight="1">
      <c r="A47" s="9"/>
      <c r="B47" s="1746"/>
      <c r="C47" s="1747"/>
      <c r="D47" s="1747"/>
      <c r="E47" s="1748"/>
      <c r="F47" s="1820"/>
      <c r="G47" s="1856"/>
      <c r="H47" s="28" t="s">
        <v>245</v>
      </c>
      <c r="I47" s="28"/>
      <c r="J47" s="28"/>
      <c r="K47" s="29"/>
      <c r="L47" s="29"/>
      <c r="M47" s="29"/>
      <c r="N47" s="29"/>
      <c r="O47" s="29"/>
      <c r="P47" s="29"/>
      <c r="Q47" s="29"/>
      <c r="R47" s="29"/>
      <c r="S47" s="30"/>
      <c r="T47" s="30"/>
      <c r="U47" s="30"/>
      <c r="V47" s="29"/>
      <c r="W47" s="29"/>
      <c r="X47" s="29"/>
      <c r="Y47" s="29"/>
      <c r="Z47" s="29"/>
      <c r="AA47" s="29"/>
      <c r="AB47" s="29"/>
      <c r="AC47" s="29"/>
      <c r="AD47" s="42"/>
      <c r="AE47" s="1741"/>
      <c r="AF47" s="1742"/>
      <c r="AG47" s="1743"/>
      <c r="AH47" s="9"/>
      <c r="AI47" s="9"/>
      <c r="AK47" s="9"/>
      <c r="AL47" s="9"/>
      <c r="AM47" s="9"/>
      <c r="AN47" s="9"/>
      <c r="AO47" s="9"/>
      <c r="AP47" s="9"/>
      <c r="AQ47" s="9"/>
      <c r="AR47" s="9"/>
    </row>
    <row r="48" spans="1:44" ht="28.5" hidden="1" customHeight="1">
      <c r="A48" s="9"/>
      <c r="B48" s="1746"/>
      <c r="C48" s="1747"/>
      <c r="D48" s="1747"/>
      <c r="E48" s="1748"/>
      <c r="F48" s="1820"/>
      <c r="G48" s="1856"/>
      <c r="H48" s="28" t="s">
        <v>49</v>
      </c>
      <c r="I48" s="28"/>
      <c r="J48" s="28"/>
      <c r="K48" s="29"/>
      <c r="L48" s="29"/>
      <c r="M48" s="29"/>
      <c r="N48" s="29"/>
      <c r="O48" s="29"/>
      <c r="P48" s="29"/>
      <c r="Q48" s="29"/>
      <c r="R48" s="29"/>
      <c r="S48" s="30"/>
      <c r="T48" s="30"/>
      <c r="U48" s="30"/>
      <c r="V48" s="29"/>
      <c r="W48" s="29"/>
      <c r="X48" s="29"/>
      <c r="Y48" s="29"/>
      <c r="Z48" s="29"/>
      <c r="AA48" s="29"/>
      <c r="AB48" s="29"/>
      <c r="AC48" s="29"/>
      <c r="AD48" s="42"/>
      <c r="AE48" s="1741"/>
      <c r="AF48" s="1742"/>
      <c r="AG48" s="1743"/>
      <c r="AH48" s="9"/>
      <c r="AI48" s="9"/>
    </row>
    <row r="49" spans="1:44" ht="28.5" hidden="1" customHeight="1">
      <c r="A49" s="9"/>
      <c r="B49" s="1746"/>
      <c r="C49" s="1747"/>
      <c r="D49" s="1747"/>
      <c r="E49" s="1748"/>
      <c r="F49" s="1820"/>
      <c r="G49" s="1856"/>
      <c r="H49" s="23" t="s">
        <v>142</v>
      </c>
      <c r="I49" s="23"/>
      <c r="J49" s="23"/>
      <c r="K49" s="24"/>
      <c r="L49" s="24"/>
      <c r="M49" s="24"/>
      <c r="N49" s="24"/>
      <c r="O49" s="24"/>
      <c r="P49" s="24"/>
      <c r="Q49" s="24"/>
      <c r="R49" s="24"/>
      <c r="S49" s="25"/>
      <c r="T49" s="25"/>
      <c r="U49" s="25"/>
      <c r="V49" s="24"/>
      <c r="W49" s="24"/>
      <c r="X49" s="24"/>
      <c r="Y49" s="24"/>
      <c r="Z49" s="24"/>
      <c r="AA49" s="24"/>
      <c r="AB49" s="24"/>
      <c r="AC49" s="24"/>
      <c r="AD49" s="24"/>
      <c r="AE49" s="1741"/>
      <c r="AF49" s="1742"/>
      <c r="AG49" s="1743"/>
      <c r="AH49" s="9"/>
      <c r="AI49" s="9"/>
    </row>
    <row r="50" spans="1:44" ht="28.5" hidden="1" customHeight="1">
      <c r="A50" s="9"/>
      <c r="B50" s="1746"/>
      <c r="C50" s="1747"/>
      <c r="D50" s="1747"/>
      <c r="E50" s="1748"/>
      <c r="F50" s="1820"/>
      <c r="G50" s="1856"/>
      <c r="H50" s="23" t="s">
        <v>50</v>
      </c>
      <c r="I50" s="23"/>
      <c r="J50" s="23"/>
      <c r="K50" s="24"/>
      <c r="L50" s="24"/>
      <c r="M50" s="24"/>
      <c r="N50" s="24"/>
      <c r="O50" s="24"/>
      <c r="P50" s="24"/>
      <c r="Q50" s="24"/>
      <c r="R50" s="24"/>
      <c r="S50" s="25"/>
      <c r="T50" s="25"/>
      <c r="U50" s="25"/>
      <c r="V50" s="24"/>
      <c r="W50" s="24"/>
      <c r="X50" s="24"/>
      <c r="Y50" s="24"/>
      <c r="Z50" s="24"/>
      <c r="AA50" s="24"/>
      <c r="AB50" s="24"/>
      <c r="AC50" s="24"/>
      <c r="AD50" s="27"/>
      <c r="AE50" s="1741"/>
      <c r="AF50" s="1742"/>
      <c r="AG50" s="1743"/>
      <c r="AH50" s="9"/>
      <c r="AI50" s="9"/>
    </row>
    <row r="51" spans="1:44" ht="28.5" hidden="1" customHeight="1">
      <c r="A51" s="9"/>
      <c r="B51" s="1746"/>
      <c r="C51" s="1747"/>
      <c r="D51" s="1747"/>
      <c r="E51" s="1748"/>
      <c r="F51" s="1820"/>
      <c r="G51" s="1856"/>
      <c r="H51" s="23" t="s">
        <v>52</v>
      </c>
      <c r="I51" s="23"/>
      <c r="J51" s="23"/>
      <c r="K51" s="24"/>
      <c r="L51" s="24"/>
      <c r="M51" s="24"/>
      <c r="N51" s="24"/>
      <c r="O51" s="24"/>
      <c r="P51" s="24"/>
      <c r="Q51" s="24"/>
      <c r="R51" s="24"/>
      <c r="S51" s="25"/>
      <c r="T51" s="25"/>
      <c r="U51" s="25"/>
      <c r="V51" s="24"/>
      <c r="W51" s="24"/>
      <c r="X51" s="24"/>
      <c r="Y51" s="24"/>
      <c r="Z51" s="24"/>
      <c r="AA51" s="24"/>
      <c r="AB51" s="24"/>
      <c r="AC51" s="24"/>
      <c r="AD51" s="27"/>
      <c r="AE51" s="1741"/>
      <c r="AF51" s="1742"/>
      <c r="AG51" s="1743"/>
      <c r="AH51" s="9"/>
      <c r="AI51" s="9"/>
    </row>
    <row r="52" spans="1:44" ht="28.5" hidden="1" customHeight="1">
      <c r="A52" s="9"/>
      <c r="B52" s="1746"/>
      <c r="C52" s="1747"/>
      <c r="D52" s="1747"/>
      <c r="E52" s="1748"/>
      <c r="F52" s="1820"/>
      <c r="G52" s="1856"/>
      <c r="H52" s="38" t="s">
        <v>53</v>
      </c>
      <c r="I52" s="38"/>
      <c r="J52" s="38"/>
      <c r="K52" s="39"/>
      <c r="L52" s="39"/>
      <c r="M52" s="39"/>
      <c r="N52" s="103"/>
      <c r="O52" s="102" t="s">
        <v>179</v>
      </c>
      <c r="P52" s="101"/>
      <c r="Q52" s="101"/>
      <c r="R52" s="101"/>
      <c r="S52" s="102"/>
      <c r="T52" s="102"/>
      <c r="U52" s="102"/>
      <c r="V52" s="101"/>
      <c r="W52" s="101"/>
      <c r="X52" s="101"/>
      <c r="Y52" s="101"/>
      <c r="Z52" s="101"/>
      <c r="AA52" s="101"/>
      <c r="AB52" s="101"/>
      <c r="AC52" s="101"/>
      <c r="AD52" s="101"/>
      <c r="AE52" s="1741"/>
      <c r="AF52" s="1742"/>
      <c r="AG52" s="1743"/>
      <c r="AH52" s="9"/>
      <c r="AI52" s="9"/>
    </row>
    <row r="53" spans="1:44" ht="28.5" hidden="1" customHeight="1">
      <c r="A53" s="9"/>
      <c r="B53" s="1746"/>
      <c r="C53" s="1747"/>
      <c r="D53" s="1747"/>
      <c r="E53" s="1748"/>
      <c r="F53" s="1820"/>
      <c r="G53" s="1856"/>
      <c r="H53" s="23" t="s">
        <v>57</v>
      </c>
      <c r="I53" s="23"/>
      <c r="J53" s="23"/>
      <c r="K53" s="24"/>
      <c r="L53" s="24"/>
      <c r="M53" s="24"/>
      <c r="N53" s="24"/>
      <c r="O53" s="24"/>
      <c r="P53" s="24"/>
      <c r="Q53" s="24"/>
      <c r="R53" s="24"/>
      <c r="S53" s="25"/>
      <c r="T53" s="25"/>
      <c r="U53" s="25"/>
      <c r="V53" s="24"/>
      <c r="W53" s="24"/>
      <c r="X53" s="24"/>
      <c r="Y53" s="24"/>
      <c r="Z53" s="24"/>
      <c r="AA53" s="24"/>
      <c r="AB53" s="24"/>
      <c r="AC53" s="24"/>
      <c r="AD53" s="27"/>
      <c r="AE53" s="1741"/>
      <c r="AF53" s="1742"/>
      <c r="AG53" s="1743"/>
      <c r="AH53" s="9"/>
      <c r="AI53" s="9"/>
    </row>
    <row r="54" spans="1:44" ht="28.5" hidden="1" customHeight="1">
      <c r="A54" s="9"/>
      <c r="B54" s="1746"/>
      <c r="C54" s="1747"/>
      <c r="D54" s="1747"/>
      <c r="E54" s="1748"/>
      <c r="F54" s="1820"/>
      <c r="G54" s="1856"/>
      <c r="H54" s="23" t="s">
        <v>61</v>
      </c>
      <c r="I54" s="38"/>
      <c r="J54" s="38"/>
      <c r="K54" s="39"/>
      <c r="L54" s="39"/>
      <c r="M54" s="39"/>
      <c r="N54" s="39"/>
      <c r="O54" s="39"/>
      <c r="P54" s="39"/>
      <c r="Q54" s="39"/>
      <c r="R54" s="39"/>
      <c r="S54" s="40"/>
      <c r="T54" s="40"/>
      <c r="U54" s="40"/>
      <c r="V54" s="39"/>
      <c r="W54" s="39"/>
      <c r="X54" s="39"/>
      <c r="Y54" s="39"/>
      <c r="Z54" s="39"/>
      <c r="AA54" s="39"/>
      <c r="AB54" s="39"/>
      <c r="AC54" s="39"/>
      <c r="AD54" s="43"/>
      <c r="AE54" s="1741"/>
      <c r="AF54" s="1742"/>
      <c r="AG54" s="1743"/>
      <c r="AH54" s="9"/>
      <c r="AI54" s="9"/>
    </row>
    <row r="55" spans="1:44" ht="28.5" hidden="1" customHeight="1">
      <c r="A55" s="9"/>
      <c r="B55" s="1746"/>
      <c r="C55" s="1747"/>
      <c r="D55" s="1747"/>
      <c r="E55" s="1748"/>
      <c r="F55" s="1820"/>
      <c r="G55" s="1856"/>
      <c r="H55" s="23" t="s">
        <v>55</v>
      </c>
      <c r="I55" s="23"/>
      <c r="J55" s="23"/>
      <c r="K55" s="24"/>
      <c r="L55" s="24"/>
      <c r="M55" s="24"/>
      <c r="N55" s="24"/>
      <c r="O55" s="24"/>
      <c r="P55" s="24"/>
      <c r="Q55" s="24"/>
      <c r="R55" s="24"/>
      <c r="S55" s="25"/>
      <c r="T55" s="25"/>
      <c r="U55" s="25"/>
      <c r="V55" s="24"/>
      <c r="W55" s="24"/>
      <c r="X55" s="24"/>
      <c r="Y55" s="24"/>
      <c r="Z55" s="24"/>
      <c r="AA55" s="24"/>
      <c r="AB55" s="24"/>
      <c r="AC55" s="24"/>
      <c r="AD55" s="27"/>
      <c r="AE55" s="1741"/>
      <c r="AF55" s="1742"/>
      <c r="AG55" s="1743"/>
      <c r="AH55" s="9"/>
      <c r="AI55" s="9"/>
    </row>
    <row r="56" spans="1:44" ht="28.5" hidden="1" customHeight="1">
      <c r="A56" s="9"/>
      <c r="B56" s="1746"/>
      <c r="C56" s="1747"/>
      <c r="D56" s="1747"/>
      <c r="E56" s="1748"/>
      <c r="F56" s="1820"/>
      <c r="G56" s="1856"/>
      <c r="H56" s="23" t="s">
        <v>56</v>
      </c>
      <c r="I56" s="38"/>
      <c r="J56" s="38"/>
      <c r="K56" s="39"/>
      <c r="L56" s="39"/>
      <c r="M56" s="39"/>
      <c r="N56" s="39"/>
      <c r="O56" s="39"/>
      <c r="P56" s="39"/>
      <c r="Q56" s="39"/>
      <c r="R56" s="39"/>
      <c r="S56" s="40"/>
      <c r="T56" s="40"/>
      <c r="U56" s="40"/>
      <c r="V56" s="39"/>
      <c r="W56" s="39"/>
      <c r="X56" s="39"/>
      <c r="Y56" s="39"/>
      <c r="Z56" s="39"/>
      <c r="AA56" s="39"/>
      <c r="AB56" s="39"/>
      <c r="AC56" s="39"/>
      <c r="AD56" s="43"/>
      <c r="AE56" s="1741"/>
      <c r="AF56" s="1742"/>
      <c r="AG56" s="1743"/>
      <c r="AH56" s="9"/>
      <c r="AI56" s="9"/>
    </row>
    <row r="57" spans="1:44" ht="28.5" hidden="1" customHeight="1">
      <c r="A57" s="9"/>
      <c r="B57" s="1746"/>
      <c r="C57" s="1747"/>
      <c r="D57" s="1747"/>
      <c r="E57" s="1748"/>
      <c r="F57" s="1820"/>
      <c r="G57" s="1856"/>
      <c r="H57" s="38" t="s">
        <v>505</v>
      </c>
      <c r="I57" s="38"/>
      <c r="J57" s="38"/>
      <c r="K57" s="39"/>
      <c r="L57" s="39"/>
      <c r="M57" s="39"/>
      <c r="N57" s="39"/>
      <c r="O57" s="39"/>
      <c r="P57" s="39"/>
      <c r="Q57" s="39"/>
      <c r="R57" s="39"/>
      <c r="S57" s="40"/>
      <c r="T57" s="40"/>
      <c r="U57" s="40"/>
      <c r="V57" s="39"/>
      <c r="W57" s="39"/>
      <c r="X57" s="39"/>
      <c r="Y57" s="39"/>
      <c r="Z57" s="39"/>
      <c r="AA57" s="39"/>
      <c r="AB57" s="39"/>
      <c r="AC57" s="39"/>
      <c r="AD57" s="43"/>
      <c r="AE57" s="1794"/>
      <c r="AF57" s="1795"/>
      <c r="AG57" s="1796"/>
      <c r="AH57" s="9"/>
      <c r="AI57" s="9"/>
    </row>
    <row r="58" spans="1:44" ht="28.5" hidden="1" customHeight="1">
      <c r="A58" s="9"/>
      <c r="B58" s="1746"/>
      <c r="C58" s="1747"/>
      <c r="D58" s="1747"/>
      <c r="E58" s="1748"/>
      <c r="F58" s="1820"/>
      <c r="G58" s="1856"/>
      <c r="H58" s="26" t="s">
        <v>81</v>
      </c>
      <c r="I58" s="23"/>
      <c r="J58" s="23"/>
      <c r="K58" s="24"/>
      <c r="L58" s="24"/>
      <c r="M58" s="24"/>
      <c r="N58" s="24"/>
      <c r="O58" s="24"/>
      <c r="P58" s="24"/>
      <c r="Q58" s="24"/>
      <c r="R58" s="24"/>
      <c r="S58" s="25"/>
      <c r="T58" s="25"/>
      <c r="U58" s="25"/>
      <c r="V58" s="24"/>
      <c r="W58" s="24"/>
      <c r="X58" s="24"/>
      <c r="Y58" s="24"/>
      <c r="Z58" s="24"/>
      <c r="AA58" s="24"/>
      <c r="AB58" s="24"/>
      <c r="AC58" s="24"/>
      <c r="AD58" s="24"/>
      <c r="AE58" s="1741"/>
      <c r="AF58" s="1742"/>
      <c r="AG58" s="1743"/>
      <c r="AH58" s="9"/>
      <c r="AI58" s="9"/>
    </row>
    <row r="59" spans="1:44" ht="28.5" hidden="1" customHeight="1">
      <c r="A59" s="9"/>
      <c r="B59" s="1746"/>
      <c r="C59" s="1747"/>
      <c r="D59" s="1747"/>
      <c r="E59" s="1748"/>
      <c r="F59" s="1820"/>
      <c r="G59" s="1856"/>
      <c r="H59" s="1797" t="s">
        <v>65</v>
      </c>
      <c r="I59" s="1798"/>
      <c r="J59" s="1798"/>
      <c r="K59" s="1798"/>
      <c r="L59" s="1798"/>
      <c r="M59" s="1798"/>
      <c r="N59" s="1798"/>
      <c r="O59" s="1798"/>
      <c r="P59" s="1798"/>
      <c r="Q59" s="1798"/>
      <c r="R59" s="1798"/>
      <c r="S59" s="1798"/>
      <c r="T59" s="1798"/>
      <c r="U59" s="1798"/>
      <c r="V59" s="1798"/>
      <c r="W59" s="1798"/>
      <c r="X59" s="1798"/>
      <c r="Y59" s="1798"/>
      <c r="Z59" s="1798"/>
      <c r="AA59" s="1798"/>
      <c r="AB59" s="1798"/>
      <c r="AC59" s="1798"/>
      <c r="AD59" s="1799"/>
      <c r="AE59" s="1741"/>
      <c r="AF59" s="1742"/>
      <c r="AG59" s="1743"/>
      <c r="AH59" s="9"/>
      <c r="AI59" s="9"/>
      <c r="AK59" s="9"/>
      <c r="AL59" s="9"/>
      <c r="AM59" s="9"/>
      <c r="AN59" s="9"/>
      <c r="AO59" s="9"/>
      <c r="AP59" s="9"/>
      <c r="AQ59" s="9"/>
      <c r="AR59" s="9"/>
    </row>
    <row r="60" spans="1:44" ht="28.5" hidden="1" customHeight="1" thickBot="1">
      <c r="A60" s="9"/>
      <c r="B60" s="1746"/>
      <c r="C60" s="1747"/>
      <c r="D60" s="1747"/>
      <c r="E60" s="1748"/>
      <c r="F60" s="1822"/>
      <c r="G60" s="1858"/>
      <c r="H60" s="127" t="s">
        <v>64</v>
      </c>
      <c r="I60" s="10"/>
      <c r="J60" s="10"/>
      <c r="K60" s="44"/>
      <c r="L60" s="44"/>
      <c r="M60" s="44"/>
      <c r="N60" s="44"/>
      <c r="O60" s="44"/>
      <c r="P60" s="44"/>
      <c r="Q60" s="44"/>
      <c r="R60" s="44"/>
      <c r="S60" s="45"/>
      <c r="T60" s="45"/>
      <c r="U60" s="45"/>
      <c r="V60" s="44"/>
      <c r="W60" s="44"/>
      <c r="X60" s="44"/>
      <c r="Y60" s="44"/>
      <c r="Z60" s="44"/>
      <c r="AA60" s="44"/>
      <c r="AB60" s="44"/>
      <c r="AC60" s="44"/>
      <c r="AD60" s="46"/>
      <c r="AE60" s="1729"/>
      <c r="AF60" s="1730"/>
      <c r="AG60" s="1731"/>
      <c r="AH60" s="9"/>
      <c r="AI60" s="9"/>
      <c r="AK60" s="9"/>
      <c r="AL60" s="9"/>
      <c r="AM60" s="9"/>
      <c r="AN60" s="9"/>
      <c r="AO60" s="9"/>
      <c r="AP60" s="9"/>
      <c r="AQ60" s="9"/>
      <c r="AR60" s="9"/>
    </row>
    <row r="61" spans="1:44" ht="28.5" customHeight="1">
      <c r="A61" s="9"/>
      <c r="B61" s="1746"/>
      <c r="C61" s="1747"/>
      <c r="D61" s="1747"/>
      <c r="E61" s="1748"/>
      <c r="F61" s="1818" t="s">
        <v>66</v>
      </c>
      <c r="G61" s="1819"/>
      <c r="H61" s="47" t="s">
        <v>62</v>
      </c>
      <c r="I61" s="20"/>
      <c r="J61" s="20"/>
      <c r="K61" s="21"/>
      <c r="L61" s="21"/>
      <c r="M61" s="21"/>
      <c r="N61" s="21"/>
      <c r="O61" s="21"/>
      <c r="P61" s="21"/>
      <c r="Q61" s="21"/>
      <c r="R61" s="21"/>
      <c r="S61" s="22"/>
      <c r="T61" s="22"/>
      <c r="U61" s="22"/>
      <c r="V61" s="21"/>
      <c r="W61" s="21"/>
      <c r="X61" s="21"/>
      <c r="Y61" s="21"/>
      <c r="Z61" s="21"/>
      <c r="AA61" s="21"/>
      <c r="AB61" s="21"/>
      <c r="AC61" s="21"/>
      <c r="AD61" s="41"/>
      <c r="AE61" s="1738" t="str">
        <f>IF($AJ$10=1,IF('見込額計算表（地域型保育）'!$F$11="○","有","無"),"")</f>
        <v>有</v>
      </c>
      <c r="AF61" s="1739"/>
      <c r="AG61" s="1740"/>
      <c r="AH61" s="9"/>
      <c r="AI61" s="9"/>
    </row>
    <row r="62" spans="1:44" ht="28.5" customHeight="1">
      <c r="A62" s="9"/>
      <c r="B62" s="1746"/>
      <c r="C62" s="1747"/>
      <c r="D62" s="1747"/>
      <c r="E62" s="1748"/>
      <c r="F62" s="1820"/>
      <c r="G62" s="1821"/>
      <c r="H62" s="48" t="s">
        <v>245</v>
      </c>
      <c r="I62" s="28"/>
      <c r="J62" s="28"/>
      <c r="K62" s="29"/>
      <c r="L62" s="29"/>
      <c r="M62" s="29"/>
      <c r="N62" s="29"/>
      <c r="O62" s="29"/>
      <c r="P62" s="29"/>
      <c r="Q62" s="29"/>
      <c r="R62" s="29"/>
      <c r="S62" s="30"/>
      <c r="T62" s="30"/>
      <c r="U62" s="30"/>
      <c r="V62" s="29"/>
      <c r="W62" s="29"/>
      <c r="X62" s="29"/>
      <c r="Y62" s="29"/>
      <c r="Z62" s="29"/>
      <c r="AA62" s="29"/>
      <c r="AB62" s="29"/>
      <c r="AC62" s="29"/>
      <c r="AD62" s="42"/>
      <c r="AE62" s="1741" t="str">
        <f>IF($AJ$10=1,"有","")</f>
        <v>有</v>
      </c>
      <c r="AF62" s="1742"/>
      <c r="AG62" s="1743"/>
      <c r="AH62" s="9"/>
      <c r="AI62" s="9"/>
      <c r="AK62" s="9"/>
      <c r="AL62" s="9"/>
      <c r="AM62" s="9"/>
      <c r="AN62" s="9"/>
      <c r="AO62" s="9"/>
      <c r="AP62" s="9"/>
      <c r="AQ62" s="9"/>
      <c r="AR62" s="9"/>
    </row>
    <row r="63" spans="1:44" ht="28.5" customHeight="1">
      <c r="A63" s="9"/>
      <c r="B63" s="1746"/>
      <c r="C63" s="1747"/>
      <c r="D63" s="1747"/>
      <c r="E63" s="1748"/>
      <c r="F63" s="1820"/>
      <c r="G63" s="1821"/>
      <c r="H63" s="50" t="s">
        <v>57</v>
      </c>
      <c r="I63" s="9"/>
      <c r="J63" s="9"/>
      <c r="K63" s="15"/>
      <c r="L63" s="15"/>
      <c r="M63" s="15"/>
      <c r="N63" s="15"/>
      <c r="O63" s="15"/>
      <c r="P63" s="15"/>
      <c r="Q63" s="15"/>
      <c r="R63" s="15"/>
      <c r="S63" s="276"/>
      <c r="T63" s="276"/>
      <c r="U63" s="276"/>
      <c r="V63" s="15"/>
      <c r="W63" s="15"/>
      <c r="X63" s="15"/>
      <c r="Y63" s="15"/>
      <c r="Z63" s="15"/>
      <c r="AA63" s="15"/>
      <c r="AB63" s="15"/>
      <c r="AC63" s="15"/>
      <c r="AD63" s="51"/>
      <c r="AE63" s="1741" t="str">
        <f>IF($AJ$10=1,IF('見込額計算表（地域型保育）'!$M$11="○","有","無"),"")</f>
        <v>無</v>
      </c>
      <c r="AF63" s="1742"/>
      <c r="AG63" s="1743"/>
      <c r="AH63" s="9"/>
      <c r="AI63" s="9"/>
      <c r="AK63" s="9"/>
      <c r="AL63" s="9"/>
      <c r="AM63" s="9"/>
      <c r="AN63" s="9"/>
      <c r="AO63" s="9"/>
      <c r="AP63" s="9"/>
      <c r="AQ63" s="9"/>
      <c r="AR63" s="9"/>
    </row>
    <row r="64" spans="1:44" ht="28.5" customHeight="1">
      <c r="A64" s="9"/>
      <c r="B64" s="1746"/>
      <c r="C64" s="1747"/>
      <c r="D64" s="1747"/>
      <c r="E64" s="1748"/>
      <c r="F64" s="1820"/>
      <c r="G64" s="1821"/>
      <c r="H64" s="49" t="s">
        <v>180</v>
      </c>
      <c r="I64" s="38"/>
      <c r="J64" s="38"/>
      <c r="K64" s="39"/>
      <c r="L64" s="39"/>
      <c r="M64" s="39"/>
      <c r="N64" s="39"/>
      <c r="O64" s="39"/>
      <c r="P64" s="39"/>
      <c r="Q64" s="39"/>
      <c r="R64" s="39"/>
      <c r="S64" s="40"/>
      <c r="T64" s="40"/>
      <c r="U64" s="40"/>
      <c r="V64" s="39"/>
      <c r="W64" s="39"/>
      <c r="X64" s="39"/>
      <c r="Y64" s="39"/>
      <c r="Z64" s="39"/>
      <c r="AA64" s="39"/>
      <c r="AB64" s="39"/>
      <c r="AC64" s="39"/>
      <c r="AD64" s="43"/>
      <c r="AE64" s="1794" t="str">
        <f>IF($AJ$10=1,IF('見込額計算表（地域型保育）'!$B$15="A","有","無"),"")</f>
        <v>無</v>
      </c>
      <c r="AF64" s="1795"/>
      <c r="AG64" s="1796"/>
      <c r="AH64" s="9"/>
      <c r="AI64" s="9"/>
    </row>
    <row r="65" spans="1:44" ht="28.5" customHeight="1" thickBot="1">
      <c r="A65" s="9"/>
      <c r="B65" s="1746"/>
      <c r="C65" s="1747"/>
      <c r="D65" s="1747"/>
      <c r="E65" s="1748"/>
      <c r="F65" s="1822"/>
      <c r="G65" s="1823"/>
      <c r="H65" s="1752" t="s">
        <v>63</v>
      </c>
      <c r="I65" s="1753"/>
      <c r="J65" s="1753"/>
      <c r="K65" s="1753"/>
      <c r="L65" s="1753"/>
      <c r="M65" s="1753"/>
      <c r="N65" s="1753"/>
      <c r="O65" s="1753"/>
      <c r="P65" s="1753"/>
      <c r="Q65" s="1753"/>
      <c r="R65" s="1753"/>
      <c r="S65" s="1753"/>
      <c r="T65" s="1753"/>
      <c r="U65" s="1753"/>
      <c r="V65" s="1753"/>
      <c r="W65" s="1753"/>
      <c r="X65" s="1753"/>
      <c r="Y65" s="1753"/>
      <c r="Z65" s="1753"/>
      <c r="AA65" s="1753"/>
      <c r="AB65" s="1753"/>
      <c r="AC65" s="1753"/>
      <c r="AD65" s="1754"/>
      <c r="AE65" s="1729" t="str">
        <f>IF($AJ$10=1,IF('見込額計算表（地域型保育）'!$B$13="○","有","無"),"")</f>
        <v>無</v>
      </c>
      <c r="AF65" s="1730"/>
      <c r="AG65" s="1731"/>
      <c r="AH65" s="9"/>
      <c r="AI65" s="9"/>
    </row>
    <row r="66" spans="1:44" ht="28.5" hidden="1" customHeight="1">
      <c r="A66" s="9"/>
      <c r="B66" s="1746"/>
      <c r="C66" s="1747"/>
      <c r="D66" s="1747"/>
      <c r="E66" s="1748"/>
      <c r="F66" s="1820" t="s">
        <v>67</v>
      </c>
      <c r="G66" s="1821"/>
      <c r="H66" s="48" t="s">
        <v>62</v>
      </c>
      <c r="I66" s="28"/>
      <c r="J66" s="28"/>
      <c r="K66" s="29"/>
      <c r="L66" s="29"/>
      <c r="M66" s="29"/>
      <c r="N66" s="29"/>
      <c r="O66" s="29"/>
      <c r="P66" s="29"/>
      <c r="Q66" s="29"/>
      <c r="R66" s="29"/>
      <c r="S66" s="30"/>
      <c r="T66" s="30"/>
      <c r="U66" s="30"/>
      <c r="V66" s="29"/>
      <c r="W66" s="29"/>
      <c r="X66" s="29"/>
      <c r="Y66" s="29"/>
      <c r="Z66" s="29"/>
      <c r="AA66" s="29"/>
      <c r="AB66" s="29"/>
      <c r="AC66" s="29"/>
      <c r="AD66" s="42"/>
      <c r="AE66" s="1738"/>
      <c r="AF66" s="1739"/>
      <c r="AG66" s="1740"/>
      <c r="AH66" s="9"/>
      <c r="AI66" s="9"/>
    </row>
    <row r="67" spans="1:44" ht="28.5" hidden="1" customHeight="1">
      <c r="A67" s="9"/>
      <c r="B67" s="1746"/>
      <c r="C67" s="1747"/>
      <c r="D67" s="1747"/>
      <c r="E67" s="1748"/>
      <c r="F67" s="1820"/>
      <c r="G67" s="1821"/>
      <c r="H67" s="50" t="s">
        <v>245</v>
      </c>
      <c r="I67" s="9"/>
      <c r="J67" s="9"/>
      <c r="K67" s="15"/>
      <c r="L67" s="15"/>
      <c r="M67" s="15"/>
      <c r="N67" s="15"/>
      <c r="O67" s="15"/>
      <c r="P67" s="15"/>
      <c r="Q67" s="15"/>
      <c r="R67" s="15"/>
      <c r="S67" s="276"/>
      <c r="T67" s="276"/>
      <c r="U67" s="276"/>
      <c r="V67" s="15"/>
      <c r="W67" s="15"/>
      <c r="X67" s="15"/>
      <c r="Y67" s="15"/>
      <c r="Z67" s="15"/>
      <c r="AA67" s="15"/>
      <c r="AB67" s="15"/>
      <c r="AC67" s="15"/>
      <c r="AD67" s="51"/>
      <c r="AE67" s="1794"/>
      <c r="AF67" s="1795"/>
      <c r="AG67" s="1796"/>
      <c r="AH67" s="9"/>
      <c r="AI67" s="9"/>
    </row>
    <row r="68" spans="1:44" ht="28.5" hidden="1" customHeight="1">
      <c r="A68" s="9"/>
      <c r="B68" s="1746"/>
      <c r="C68" s="1747"/>
      <c r="D68" s="1747"/>
      <c r="E68" s="1748"/>
      <c r="F68" s="1820"/>
      <c r="G68" s="1821"/>
      <c r="H68" s="49" t="s">
        <v>180</v>
      </c>
      <c r="I68" s="38"/>
      <c r="J68" s="38"/>
      <c r="K68" s="39"/>
      <c r="L68" s="39"/>
      <c r="M68" s="39"/>
      <c r="N68" s="39"/>
      <c r="O68" s="39"/>
      <c r="P68" s="39"/>
      <c r="Q68" s="39"/>
      <c r="R68" s="39"/>
      <c r="S68" s="40"/>
      <c r="T68" s="40"/>
      <c r="U68" s="40"/>
      <c r="V68" s="39"/>
      <c r="W68" s="39"/>
      <c r="X68" s="39"/>
      <c r="Y68" s="39"/>
      <c r="Z68" s="39"/>
      <c r="AA68" s="39"/>
      <c r="AB68" s="39"/>
      <c r="AC68" s="39"/>
      <c r="AD68" s="43"/>
      <c r="AE68" s="1794"/>
      <c r="AF68" s="1795"/>
      <c r="AG68" s="1796"/>
      <c r="AH68" s="9"/>
      <c r="AI68" s="9"/>
      <c r="AK68" s="9"/>
      <c r="AL68" s="9"/>
      <c r="AM68" s="9"/>
      <c r="AN68" s="9"/>
      <c r="AO68" s="9"/>
      <c r="AP68" s="9"/>
      <c r="AQ68" s="9"/>
      <c r="AR68" s="9"/>
    </row>
    <row r="69" spans="1:44" ht="28.5" hidden="1" customHeight="1" thickBot="1">
      <c r="A69" s="9"/>
      <c r="B69" s="1746"/>
      <c r="C69" s="1747"/>
      <c r="D69" s="1747"/>
      <c r="E69" s="1748"/>
      <c r="F69" s="1822"/>
      <c r="G69" s="1823"/>
      <c r="H69" s="1752" t="s">
        <v>63</v>
      </c>
      <c r="I69" s="1753"/>
      <c r="J69" s="1753"/>
      <c r="K69" s="1753"/>
      <c r="L69" s="1753"/>
      <c r="M69" s="1753"/>
      <c r="N69" s="1753"/>
      <c r="O69" s="1753"/>
      <c r="P69" s="1753"/>
      <c r="Q69" s="1753"/>
      <c r="R69" s="1753"/>
      <c r="S69" s="1753"/>
      <c r="T69" s="1753"/>
      <c r="U69" s="1753"/>
      <c r="V69" s="1753"/>
      <c r="W69" s="1753"/>
      <c r="X69" s="1753"/>
      <c r="Y69" s="1753"/>
      <c r="Z69" s="1753"/>
      <c r="AA69" s="1753"/>
      <c r="AB69" s="1753"/>
      <c r="AC69" s="1753"/>
      <c r="AD69" s="1754"/>
      <c r="AE69" s="1729"/>
      <c r="AF69" s="1730"/>
      <c r="AG69" s="1731"/>
      <c r="AH69" s="9"/>
      <c r="AI69" s="9"/>
    </row>
    <row r="70" spans="1:44" ht="28.5" customHeight="1">
      <c r="A70" s="9"/>
      <c r="B70" s="1746"/>
      <c r="C70" s="1747"/>
      <c r="D70" s="1747"/>
      <c r="E70" s="1748"/>
      <c r="F70" s="1852" t="s">
        <v>68</v>
      </c>
      <c r="G70" s="1853"/>
      <c r="H70" s="31" t="s">
        <v>62</v>
      </c>
      <c r="I70" s="32"/>
      <c r="J70" s="32"/>
      <c r="K70" s="33"/>
      <c r="L70" s="33"/>
      <c r="M70" s="33"/>
      <c r="N70" s="33"/>
      <c r="O70" s="33"/>
      <c r="P70" s="33"/>
      <c r="Q70" s="33"/>
      <c r="R70" s="33"/>
      <c r="S70" s="34"/>
      <c r="T70" s="34"/>
      <c r="U70" s="34"/>
      <c r="V70" s="33"/>
      <c r="W70" s="33"/>
      <c r="X70" s="33"/>
      <c r="Y70" s="33"/>
      <c r="Z70" s="33"/>
      <c r="AA70" s="33"/>
      <c r="AB70" s="33"/>
      <c r="AC70" s="33"/>
      <c r="AD70" s="52"/>
      <c r="AE70" s="1738" t="str">
        <f>IF($AJ$10=2,IF('見込額計算表（地域型保育）'!$F$11="○","有","無"),"")</f>
        <v/>
      </c>
      <c r="AF70" s="1739"/>
      <c r="AG70" s="1740"/>
      <c r="AH70" s="9"/>
      <c r="AI70" s="9"/>
    </row>
    <row r="71" spans="1:44" ht="28.5" customHeight="1">
      <c r="A71" s="9"/>
      <c r="B71" s="1746"/>
      <c r="C71" s="1747"/>
      <c r="D71" s="1747"/>
      <c r="E71" s="1748"/>
      <c r="F71" s="1820"/>
      <c r="G71" s="1821"/>
      <c r="H71" s="48" t="s">
        <v>245</v>
      </c>
      <c r="I71" s="28"/>
      <c r="J71" s="28"/>
      <c r="K71" s="29"/>
      <c r="L71" s="29"/>
      <c r="M71" s="29"/>
      <c r="N71" s="29"/>
      <c r="O71" s="29"/>
      <c r="P71" s="29"/>
      <c r="Q71" s="29"/>
      <c r="R71" s="29"/>
      <c r="S71" s="30"/>
      <c r="T71" s="30"/>
      <c r="U71" s="30"/>
      <c r="V71" s="29"/>
      <c r="W71" s="29"/>
      <c r="X71" s="29"/>
      <c r="Y71" s="29"/>
      <c r="Z71" s="29"/>
      <c r="AA71" s="29"/>
      <c r="AB71" s="29"/>
      <c r="AC71" s="29"/>
      <c r="AD71" s="42"/>
      <c r="AE71" s="1741" t="str">
        <f>IF($AJ$10=2,"有","")</f>
        <v/>
      </c>
      <c r="AF71" s="1742"/>
      <c r="AG71" s="1743"/>
      <c r="AH71" s="9"/>
      <c r="AI71" s="9"/>
      <c r="AK71" s="9"/>
      <c r="AL71" s="9"/>
      <c r="AM71" s="9"/>
      <c r="AN71" s="9"/>
      <c r="AO71" s="9"/>
      <c r="AP71" s="9"/>
      <c r="AQ71" s="9"/>
      <c r="AR71" s="9"/>
    </row>
    <row r="72" spans="1:44" ht="28.5" customHeight="1">
      <c r="A72" s="9"/>
      <c r="B72" s="1746"/>
      <c r="C72" s="1747"/>
      <c r="D72" s="1747"/>
      <c r="E72" s="1748"/>
      <c r="F72" s="1820"/>
      <c r="G72" s="1821"/>
      <c r="H72" s="49" t="s">
        <v>57</v>
      </c>
      <c r="I72" s="38"/>
      <c r="J72" s="38"/>
      <c r="K72" s="39"/>
      <c r="L72" s="39"/>
      <c r="M72" s="39"/>
      <c r="N72" s="39"/>
      <c r="O72" s="39"/>
      <c r="P72" s="39"/>
      <c r="Q72" s="39"/>
      <c r="R72" s="39"/>
      <c r="S72" s="40"/>
      <c r="T72" s="40"/>
      <c r="U72" s="40"/>
      <c r="V72" s="39"/>
      <c r="W72" s="39"/>
      <c r="X72" s="39"/>
      <c r="Y72" s="39"/>
      <c r="Z72" s="39"/>
      <c r="AA72" s="39"/>
      <c r="AB72" s="39"/>
      <c r="AC72" s="39"/>
      <c r="AD72" s="43"/>
      <c r="AE72" s="1741" t="str">
        <f>IF($AJ$10=2,IF('見込額計算表（地域型保育）'!$M$11="○","有","無"),"")</f>
        <v/>
      </c>
      <c r="AF72" s="1742"/>
      <c r="AG72" s="1743"/>
      <c r="AH72" s="9"/>
      <c r="AI72" s="9"/>
    </row>
    <row r="73" spans="1:44" ht="28.5" customHeight="1">
      <c r="A73" s="9"/>
      <c r="B73" s="1746"/>
      <c r="C73" s="1747"/>
      <c r="D73" s="1747"/>
      <c r="E73" s="1748"/>
      <c r="F73" s="1820"/>
      <c r="G73" s="1821"/>
      <c r="H73" s="49" t="s">
        <v>180</v>
      </c>
      <c r="I73" s="38"/>
      <c r="J73" s="38"/>
      <c r="K73" s="39"/>
      <c r="L73" s="39"/>
      <c r="M73" s="39"/>
      <c r="N73" s="39"/>
      <c r="O73" s="39"/>
      <c r="P73" s="39"/>
      <c r="Q73" s="39"/>
      <c r="R73" s="39"/>
      <c r="S73" s="40"/>
      <c r="T73" s="40"/>
      <c r="U73" s="40"/>
      <c r="V73" s="39"/>
      <c r="W73" s="39"/>
      <c r="X73" s="39"/>
      <c r="Y73" s="39"/>
      <c r="Z73" s="39"/>
      <c r="AA73" s="39"/>
      <c r="AB73" s="39"/>
      <c r="AC73" s="39"/>
      <c r="AD73" s="43"/>
      <c r="AE73" s="1794" t="str">
        <f>IF($AJ$10=2,IF('見込額計算表（地域型保育）'!$B$15="A","有","無"),"")</f>
        <v/>
      </c>
      <c r="AF73" s="1795"/>
      <c r="AG73" s="1796"/>
      <c r="AH73" s="9"/>
      <c r="AI73" s="9"/>
    </row>
    <row r="74" spans="1:44" ht="28.5" customHeight="1" thickBot="1">
      <c r="A74" s="9"/>
      <c r="B74" s="1749"/>
      <c r="C74" s="1750"/>
      <c r="D74" s="1750"/>
      <c r="E74" s="1751"/>
      <c r="F74" s="1822"/>
      <c r="G74" s="1823"/>
      <c r="H74" s="1752" t="s">
        <v>63</v>
      </c>
      <c r="I74" s="1753"/>
      <c r="J74" s="1753"/>
      <c r="K74" s="1753"/>
      <c r="L74" s="1753"/>
      <c r="M74" s="1753"/>
      <c r="N74" s="1753"/>
      <c r="O74" s="1753"/>
      <c r="P74" s="1753"/>
      <c r="Q74" s="1753"/>
      <c r="R74" s="1753"/>
      <c r="S74" s="1753"/>
      <c r="T74" s="1753"/>
      <c r="U74" s="1753"/>
      <c r="V74" s="1753"/>
      <c r="W74" s="1753"/>
      <c r="X74" s="1753"/>
      <c r="Y74" s="1753"/>
      <c r="Z74" s="1753"/>
      <c r="AA74" s="1753"/>
      <c r="AB74" s="1753"/>
      <c r="AC74" s="1753"/>
      <c r="AD74" s="1754"/>
      <c r="AE74" s="1729" t="str">
        <f>IF($AJ$10=2,IF('見込額計算表（地域型保育）'!$B$13="○","有","無"),"")</f>
        <v/>
      </c>
      <c r="AF74" s="1730"/>
      <c r="AG74" s="1731"/>
      <c r="AH74" s="9"/>
      <c r="AI74" s="9"/>
    </row>
    <row r="75" spans="1:44" ht="31.5" customHeight="1">
      <c r="A75" s="9"/>
      <c r="B75" s="1836" t="s">
        <v>86</v>
      </c>
      <c r="C75" s="1837"/>
      <c r="D75" s="1837"/>
      <c r="E75" s="1838"/>
      <c r="F75" s="1842" t="s">
        <v>84</v>
      </c>
      <c r="G75" s="1843"/>
      <c r="H75" s="1843"/>
      <c r="I75" s="1843"/>
      <c r="J75" s="1843"/>
      <c r="K75" s="1843"/>
      <c r="L75" s="1843"/>
      <c r="M75" s="1843"/>
      <c r="N75" s="1843"/>
      <c r="O75" s="1843"/>
      <c r="P75" s="1843"/>
      <c r="Q75" s="1843"/>
      <c r="R75" s="1843"/>
      <c r="S75" s="1843"/>
      <c r="T75" s="1843"/>
      <c r="U75" s="1843"/>
      <c r="V75" s="1843"/>
      <c r="W75" s="1843"/>
      <c r="X75" s="1843"/>
      <c r="Y75" s="1843"/>
      <c r="Z75" s="1844"/>
      <c r="AA75" s="1848" t="s">
        <v>93</v>
      </c>
      <c r="AB75" s="1849"/>
      <c r="AC75" s="1849"/>
      <c r="AD75" s="1849"/>
      <c r="AE75" s="1832"/>
      <c r="AF75" s="1833"/>
      <c r="AG75" s="590" t="s">
        <v>85</v>
      </c>
      <c r="AH75" s="9"/>
      <c r="AI75" s="9"/>
    </row>
    <row r="76" spans="1:44" ht="31.5" customHeight="1" thickBot="1">
      <c r="A76" s="9"/>
      <c r="B76" s="1839"/>
      <c r="C76" s="1840"/>
      <c r="D76" s="1840"/>
      <c r="E76" s="1841"/>
      <c r="F76" s="1845" t="s">
        <v>83</v>
      </c>
      <c r="G76" s="1846"/>
      <c r="H76" s="1846"/>
      <c r="I76" s="1846"/>
      <c r="J76" s="1846"/>
      <c r="K76" s="1846"/>
      <c r="L76" s="1846"/>
      <c r="M76" s="1846"/>
      <c r="N76" s="1846"/>
      <c r="O76" s="1846"/>
      <c r="P76" s="1846"/>
      <c r="Q76" s="1846"/>
      <c r="R76" s="1846"/>
      <c r="S76" s="1846"/>
      <c r="T76" s="1846"/>
      <c r="U76" s="1846"/>
      <c r="V76" s="1846"/>
      <c r="W76" s="1846"/>
      <c r="X76" s="1846"/>
      <c r="Y76" s="1846"/>
      <c r="Z76" s="1847"/>
      <c r="AA76" s="1850" t="s">
        <v>94</v>
      </c>
      <c r="AB76" s="1851"/>
      <c r="AC76" s="1851"/>
      <c r="AD76" s="1851"/>
      <c r="AE76" s="1834"/>
      <c r="AF76" s="1835"/>
      <c r="AG76" s="591" t="s">
        <v>85</v>
      </c>
      <c r="AH76" s="9"/>
      <c r="AI76" s="9"/>
    </row>
    <row r="77" spans="1:44" ht="28.5" customHeight="1" thickBot="1">
      <c r="A77" s="9"/>
      <c r="B77" s="53" t="s">
        <v>87</v>
      </c>
      <c r="C77" s="54"/>
      <c r="D77" s="54"/>
      <c r="E77" s="54"/>
      <c r="F77" s="54"/>
      <c r="G77" s="54"/>
      <c r="H77" s="54"/>
      <c r="I77" s="54"/>
      <c r="J77" s="54"/>
      <c r="K77" s="55"/>
      <c r="L77" s="55"/>
      <c r="M77" s="55"/>
      <c r="N77" s="55"/>
      <c r="O77" s="55"/>
      <c r="P77" s="55"/>
      <c r="Q77" s="55"/>
      <c r="R77" s="55"/>
      <c r="S77" s="11"/>
      <c r="T77" s="11"/>
      <c r="U77" s="11"/>
      <c r="V77" s="55"/>
      <c r="W77" s="55"/>
      <c r="X77" s="55"/>
      <c r="Y77" s="55"/>
      <c r="Z77" s="55"/>
      <c r="AA77" s="1826">
        <f>②処遇Ⅱ人数計算表!$H$23</f>
        <v>7</v>
      </c>
      <c r="AB77" s="1827"/>
      <c r="AC77" s="1827"/>
      <c r="AD77" s="1827"/>
      <c r="AE77" s="1827"/>
      <c r="AF77" s="1827"/>
      <c r="AG77" s="56" t="s">
        <v>42</v>
      </c>
      <c r="AH77" s="9"/>
      <c r="AI77" s="9"/>
    </row>
    <row r="78" spans="1:44" ht="28.5" customHeight="1">
      <c r="A78" s="9"/>
      <c r="B78" s="1714" t="s">
        <v>88</v>
      </c>
      <c r="C78" s="1715"/>
      <c r="D78" s="1715"/>
      <c r="E78" s="1716"/>
      <c r="F78" s="20" t="s">
        <v>89</v>
      </c>
      <c r="G78" s="20"/>
      <c r="H78" s="20"/>
      <c r="I78" s="20"/>
      <c r="J78" s="20"/>
      <c r="K78" s="21"/>
      <c r="L78" s="21"/>
      <c r="M78" s="21"/>
      <c r="N78" s="21"/>
      <c r="O78" s="21"/>
      <c r="P78" s="21"/>
      <c r="Q78" s="21"/>
      <c r="R78" s="21"/>
      <c r="S78" s="22"/>
      <c r="T78" s="22"/>
      <c r="U78" s="22"/>
      <c r="V78" s="21"/>
      <c r="W78" s="21"/>
      <c r="X78" s="21"/>
      <c r="Y78" s="21"/>
      <c r="Z78" s="21"/>
      <c r="AA78" s="1828">
        <f>②処遇Ⅱ人数計算表!$H$26</f>
        <v>2</v>
      </c>
      <c r="AB78" s="1829"/>
      <c r="AC78" s="1829"/>
      <c r="AD78" s="1829"/>
      <c r="AE78" s="1829"/>
      <c r="AF78" s="1829"/>
      <c r="AG78" s="57" t="s">
        <v>42</v>
      </c>
      <c r="AH78" s="9"/>
      <c r="AI78" s="9"/>
    </row>
    <row r="79" spans="1:44" ht="28.5" customHeight="1" thickBot="1">
      <c r="A79" s="9"/>
      <c r="B79" s="1717"/>
      <c r="C79" s="1718"/>
      <c r="D79" s="1718"/>
      <c r="E79" s="1719"/>
      <c r="F79" s="58" t="s">
        <v>90</v>
      </c>
      <c r="G79" s="59"/>
      <c r="H79" s="59"/>
      <c r="I79" s="59"/>
      <c r="J79" s="60"/>
      <c r="K79" s="60"/>
      <c r="L79" s="60"/>
      <c r="M79" s="60"/>
      <c r="N79" s="60"/>
      <c r="O79" s="60"/>
      <c r="P79" s="60"/>
      <c r="Q79" s="60"/>
      <c r="R79" s="60"/>
      <c r="S79" s="59"/>
      <c r="T79" s="59"/>
      <c r="U79" s="59"/>
      <c r="V79" s="60"/>
      <c r="W79" s="60"/>
      <c r="X79" s="60"/>
      <c r="Y79" s="60"/>
      <c r="Z79" s="60"/>
      <c r="AA79" s="1830">
        <f>②処遇Ⅱ人数計算表!$H$27</f>
        <v>1</v>
      </c>
      <c r="AB79" s="1831"/>
      <c r="AC79" s="1831"/>
      <c r="AD79" s="1831"/>
      <c r="AE79" s="1831"/>
      <c r="AF79" s="1831"/>
      <c r="AG79" s="61" t="s">
        <v>42</v>
      </c>
      <c r="AH79" s="9"/>
      <c r="AI79" s="9"/>
    </row>
    <row r="80" spans="1:44" ht="15" customHeight="1">
      <c r="A80" s="9"/>
      <c r="B80" s="13" t="s">
        <v>108</v>
      </c>
      <c r="C80" s="14"/>
      <c r="D80" s="14"/>
      <c r="E80" s="14"/>
      <c r="F80" s="14"/>
      <c r="G80" s="276"/>
      <c r="H80" s="276"/>
      <c r="I80" s="276"/>
      <c r="J80" s="15"/>
      <c r="K80" s="15"/>
      <c r="L80" s="15"/>
      <c r="M80" s="15"/>
      <c r="N80" s="15"/>
      <c r="O80" s="15"/>
      <c r="P80" s="15"/>
      <c r="Q80" s="15"/>
      <c r="R80" s="15"/>
      <c r="S80" s="276"/>
      <c r="T80" s="276"/>
      <c r="U80" s="276"/>
      <c r="V80" s="15"/>
      <c r="W80" s="15"/>
      <c r="X80" s="15"/>
      <c r="Y80" s="15"/>
      <c r="Z80" s="15"/>
      <c r="AA80" s="15"/>
      <c r="AB80" s="15"/>
      <c r="AC80" s="15"/>
      <c r="AD80" s="15"/>
      <c r="AE80" s="276"/>
      <c r="AF80" s="276"/>
      <c r="AG80" s="276"/>
      <c r="AH80" s="9"/>
      <c r="AI80" s="9"/>
    </row>
    <row r="81" spans="1:35" ht="15" customHeight="1">
      <c r="A81" s="9"/>
      <c r="B81" s="13" t="s">
        <v>74</v>
      </c>
      <c r="C81" s="14"/>
      <c r="D81" s="14"/>
      <c r="E81" s="14"/>
      <c r="F81" s="14"/>
      <c r="G81" s="276"/>
      <c r="H81" s="276"/>
      <c r="I81" s="276"/>
      <c r="J81" s="15"/>
      <c r="K81" s="15"/>
      <c r="L81" s="15"/>
      <c r="M81" s="15"/>
      <c r="N81" s="15"/>
      <c r="O81" s="15"/>
      <c r="P81" s="15"/>
      <c r="Q81" s="15"/>
      <c r="R81" s="15"/>
      <c r="S81" s="276"/>
      <c r="T81" s="276"/>
      <c r="U81" s="276"/>
      <c r="V81" s="15"/>
      <c r="W81" s="15"/>
      <c r="X81" s="15"/>
      <c r="Y81" s="15"/>
      <c r="Z81" s="15"/>
      <c r="AA81" s="15"/>
      <c r="AB81" s="15"/>
      <c r="AC81" s="15"/>
      <c r="AD81" s="15"/>
      <c r="AE81" s="276"/>
      <c r="AF81" s="276"/>
      <c r="AG81" s="276"/>
      <c r="AH81" s="9"/>
      <c r="AI81" s="9"/>
    </row>
    <row r="82" spans="1:35" ht="15" customHeight="1">
      <c r="A82" s="9"/>
      <c r="B82" s="13" t="s">
        <v>92</v>
      </c>
      <c r="C82" s="14"/>
      <c r="D82" s="14"/>
      <c r="E82" s="14"/>
      <c r="F82" s="14"/>
      <c r="G82" s="276"/>
      <c r="H82" s="276"/>
      <c r="I82" s="276"/>
      <c r="J82" s="15"/>
      <c r="K82" s="15"/>
      <c r="L82" s="15"/>
      <c r="M82" s="15"/>
      <c r="N82" s="15"/>
      <c r="O82" s="15"/>
      <c r="P82" s="15"/>
      <c r="Q82" s="15"/>
      <c r="R82" s="15"/>
      <c r="S82" s="276"/>
      <c r="T82" s="276"/>
      <c r="U82" s="276"/>
      <c r="V82" s="15"/>
      <c r="W82" s="15"/>
      <c r="X82" s="15"/>
      <c r="Y82" s="15"/>
      <c r="Z82" s="15"/>
      <c r="AA82" s="15"/>
      <c r="AB82" s="15"/>
      <c r="AC82" s="15"/>
      <c r="AD82" s="15"/>
      <c r="AE82" s="276"/>
      <c r="AF82" s="276"/>
      <c r="AG82" s="276"/>
      <c r="AH82" s="9"/>
      <c r="AI82" s="9"/>
    </row>
    <row r="83" spans="1:35" ht="15" customHeight="1">
      <c r="B83" s="62" t="s">
        <v>91</v>
      </c>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row>
    <row r="84" spans="1:35" ht="36" customHeight="1">
      <c r="B84" s="1824" t="s">
        <v>496</v>
      </c>
      <c r="C84" s="1825"/>
      <c r="D84" s="1825"/>
      <c r="E84" s="1825"/>
      <c r="F84" s="1825"/>
      <c r="G84" s="1825"/>
      <c r="H84" s="1825"/>
      <c r="I84" s="1825"/>
      <c r="J84" s="1825"/>
      <c r="K84" s="1825"/>
      <c r="L84" s="1825"/>
      <c r="M84" s="1825"/>
      <c r="N84" s="1825"/>
      <c r="O84" s="1825"/>
      <c r="P84" s="1825"/>
      <c r="Q84" s="1825"/>
      <c r="R84" s="1825"/>
      <c r="S84" s="1825"/>
      <c r="T84" s="1825"/>
      <c r="U84" s="1825"/>
      <c r="V84" s="1825"/>
      <c r="W84" s="1825"/>
      <c r="X84" s="1825"/>
      <c r="Y84" s="1825"/>
      <c r="Z84" s="1825"/>
      <c r="AA84" s="1825"/>
      <c r="AB84" s="1825"/>
      <c r="AC84" s="1825"/>
      <c r="AD84" s="1825"/>
      <c r="AE84" s="1825"/>
      <c r="AF84" s="1825"/>
      <c r="AG84" s="1825"/>
    </row>
    <row r="85" spans="1:35" ht="20.25" customHeight="1">
      <c r="V85" s="1412" t="s">
        <v>7</v>
      </c>
      <c r="W85" s="1412"/>
      <c r="X85" s="1412"/>
      <c r="Y85" s="1412"/>
      <c r="Z85" s="1413"/>
      <c r="AA85" s="1413"/>
      <c r="AB85" s="1413"/>
      <c r="AC85" s="1413"/>
      <c r="AD85" s="1413"/>
      <c r="AE85" s="1413"/>
      <c r="AF85" s="1413"/>
      <c r="AG85" s="1413"/>
    </row>
    <row r="86" spans="1:35" ht="20.25" customHeight="1">
      <c r="V86" s="1414" t="s">
        <v>11</v>
      </c>
      <c r="W86" s="1414"/>
      <c r="X86" s="1414"/>
      <c r="Y86" s="1414"/>
      <c r="Z86" s="1415"/>
      <c r="AA86" s="1415"/>
      <c r="AB86" s="1415"/>
      <c r="AC86" s="1415"/>
      <c r="AD86" s="1415"/>
      <c r="AE86" s="1415"/>
      <c r="AF86" s="1415"/>
      <c r="AG86" s="1415"/>
    </row>
  </sheetData>
  <dataConsolidate link="1"/>
  <mergeCells count="110">
    <mergeCell ref="B75:E76"/>
    <mergeCell ref="F75:Z75"/>
    <mergeCell ref="F76:Z76"/>
    <mergeCell ref="AA75:AD75"/>
    <mergeCell ref="AA76:AD76"/>
    <mergeCell ref="F70:G74"/>
    <mergeCell ref="F38:G44"/>
    <mergeCell ref="F45:G60"/>
    <mergeCell ref="AE39:AG39"/>
    <mergeCell ref="AE66:AG66"/>
    <mergeCell ref="AE68:AG68"/>
    <mergeCell ref="H69:AD69"/>
    <mergeCell ref="AE69:AG69"/>
    <mergeCell ref="AE62:AG62"/>
    <mergeCell ref="AE64:AG64"/>
    <mergeCell ref="H65:AD65"/>
    <mergeCell ref="AE65:AG65"/>
    <mergeCell ref="AE49:AG49"/>
    <mergeCell ref="AE56:AG56"/>
    <mergeCell ref="AE73:AG73"/>
    <mergeCell ref="AE43:AG43"/>
    <mergeCell ref="AE63:AG63"/>
    <mergeCell ref="AE67:AG67"/>
    <mergeCell ref="V86:Y86"/>
    <mergeCell ref="Z86:AG86"/>
    <mergeCell ref="AA77:AF77"/>
    <mergeCell ref="AE60:AG60"/>
    <mergeCell ref="AE40:AG40"/>
    <mergeCell ref="AE48:AG48"/>
    <mergeCell ref="AE53:AG53"/>
    <mergeCell ref="AE47:AG47"/>
    <mergeCell ref="AE50:AG50"/>
    <mergeCell ref="AA78:AF78"/>
    <mergeCell ref="AA79:AF79"/>
    <mergeCell ref="AE75:AF75"/>
    <mergeCell ref="AE76:AF76"/>
    <mergeCell ref="AE51:AG51"/>
    <mergeCell ref="AE52:AG52"/>
    <mergeCell ref="AE54:AG54"/>
    <mergeCell ref="AE70:AG70"/>
    <mergeCell ref="AE71:AG71"/>
    <mergeCell ref="AE45:AG45"/>
    <mergeCell ref="AE46:AG46"/>
    <mergeCell ref="AE55:AG55"/>
    <mergeCell ref="AE57:AG57"/>
    <mergeCell ref="AE58:AG58"/>
    <mergeCell ref="AE41:AG41"/>
    <mergeCell ref="AE25:AG25"/>
    <mergeCell ref="AE26:AG26"/>
    <mergeCell ref="AE31:AG31"/>
    <mergeCell ref="V85:Y85"/>
    <mergeCell ref="Z85:AG85"/>
    <mergeCell ref="M22:R22"/>
    <mergeCell ref="AE34:AG34"/>
    <mergeCell ref="H59:AD59"/>
    <mergeCell ref="AE59:AG59"/>
    <mergeCell ref="AG22:AG24"/>
    <mergeCell ref="Z22:Z24"/>
    <mergeCell ref="L22:L24"/>
    <mergeCell ref="AA22:AF24"/>
    <mergeCell ref="T22:Y24"/>
    <mergeCell ref="F22:K24"/>
    <mergeCell ref="N24:R24"/>
    <mergeCell ref="N23:S23"/>
    <mergeCell ref="AE74:AG74"/>
    <mergeCell ref="F61:G65"/>
    <mergeCell ref="F66:G69"/>
    <mergeCell ref="AE27:AG27"/>
    <mergeCell ref="AE35:AG35"/>
    <mergeCell ref="AE32:AG32"/>
    <mergeCell ref="B84:AG84"/>
    <mergeCell ref="B20:L20"/>
    <mergeCell ref="O10:T10"/>
    <mergeCell ref="U10:AG10"/>
    <mergeCell ref="O11:T11"/>
    <mergeCell ref="O12:T12"/>
    <mergeCell ref="U12:AG12"/>
    <mergeCell ref="M20:T20"/>
    <mergeCell ref="F21:L21"/>
    <mergeCell ref="T21:Z21"/>
    <mergeCell ref="M21:S21"/>
    <mergeCell ref="B15:AG15"/>
    <mergeCell ref="B16:B17"/>
    <mergeCell ref="C16:Z17"/>
    <mergeCell ref="AA16:AG17"/>
    <mergeCell ref="AA21:AG21"/>
    <mergeCell ref="B3:AG3"/>
    <mergeCell ref="E5:J5"/>
    <mergeCell ref="V7:AG7"/>
    <mergeCell ref="O8:T8"/>
    <mergeCell ref="U8:AG8"/>
    <mergeCell ref="B78:E79"/>
    <mergeCell ref="B21:E24"/>
    <mergeCell ref="AE44:AG44"/>
    <mergeCell ref="F25:G37"/>
    <mergeCell ref="AE61:AG61"/>
    <mergeCell ref="AE29:AG29"/>
    <mergeCell ref="B25:E74"/>
    <mergeCell ref="AE72:AG72"/>
    <mergeCell ref="H74:AD74"/>
    <mergeCell ref="AE28:AG28"/>
    <mergeCell ref="AE36:AG36"/>
    <mergeCell ref="AE30:AG30"/>
    <mergeCell ref="AE37:AG37"/>
    <mergeCell ref="AE42:AG42"/>
    <mergeCell ref="AE38:AG38"/>
    <mergeCell ref="AE33:AG33"/>
    <mergeCell ref="O9:T9"/>
    <mergeCell ref="U9:AG9"/>
    <mergeCell ref="E6:J6"/>
  </mergeCells>
  <phoneticPr fontId="7"/>
  <conditionalFormatting sqref="F61:AG65">
    <cfRule type="expression" dxfId="13" priority="2">
      <formula>$AJ$10=2</formula>
    </cfRule>
  </conditionalFormatting>
  <conditionalFormatting sqref="F70:AG74">
    <cfRule type="expression" dxfId="12" priority="1">
      <formula>$AJ$10=1</formula>
    </cfRule>
  </conditionalFormatting>
  <dataValidations count="2">
    <dataValidation type="list" allowBlank="1" showInputMessage="1" showErrorMessage="1" sqref="AE25:AE60 AF25:AG42 AF44:AG60">
      <formula1>$AL$1:$AL$2</formula1>
    </dataValidation>
    <dataValidation type="list" allowBlank="1" showInputMessage="1" showErrorMessage="1" sqref="AA16:AG17">
      <formula1>$AK$1</formula1>
    </dataValidation>
  </dataValidations>
  <printOptions horizontalCentered="1"/>
  <pageMargins left="0.59055118110236227" right="0.59055118110236227" top="0.59055118110236227" bottom="0.39370078740157483" header="0.51181102362204722" footer="0.51181102362204722"/>
  <pageSetup paperSize="9" scale="83" orientation="portrait" horizontalDpi="300" verticalDpi="300" r:id="rId1"/>
  <headerFooter alignWithMargins="0"/>
  <rowBreaks count="1" manualBreakCount="1">
    <brk id="44" max="33"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59999389629810485"/>
    <pageSetUpPr fitToPage="1"/>
  </sheetPr>
  <dimension ref="B1:AN51"/>
  <sheetViews>
    <sheetView showGridLines="0" view="pageBreakPreview" topLeftCell="A10" zoomScaleNormal="100" zoomScaleSheetLayoutView="100" workbookViewId="0">
      <selection activeCell="Q22" sqref="Q22:AG22"/>
    </sheetView>
  </sheetViews>
  <sheetFormatPr defaultColWidth="9" defaultRowHeight="18" customHeight="1"/>
  <cols>
    <col min="1" max="1" width="2.5" style="1" customWidth="1"/>
    <col min="2" max="29" width="3" style="1" customWidth="1"/>
    <col min="30" max="30" width="2.75" style="1" customWidth="1"/>
    <col min="31" max="34" width="3" style="1" customWidth="1"/>
    <col min="35" max="35" width="2.5" style="1" customWidth="1"/>
    <col min="36" max="38" width="3" style="1" customWidth="1"/>
    <col min="39" max="40" width="3" style="1" hidden="1" customWidth="1"/>
    <col min="41" max="47" width="3" style="1" customWidth="1"/>
    <col min="48" max="16384" width="9" style="1"/>
  </cols>
  <sheetData>
    <row r="1" spans="2:40" ht="18" customHeight="1">
      <c r="B1" s="99" t="s">
        <v>411</v>
      </c>
      <c r="AM1" s="1" t="s">
        <v>129</v>
      </c>
      <c r="AN1" s="1" t="s">
        <v>132</v>
      </c>
    </row>
    <row r="2" spans="2:40" ht="18" customHeight="1">
      <c r="B2" s="1708" t="str">
        <f>"令和"&amp;①平均年齢別児童数計算表!$E$3&amp;"年度賃金改善計画書（処遇改善等加算Ⅰ）"</f>
        <v>令和4年度賃金改善計画書（処遇改善等加算Ⅰ）</v>
      </c>
      <c r="C2" s="1708"/>
      <c r="D2" s="1708"/>
      <c r="E2" s="1708"/>
      <c r="F2" s="1708"/>
      <c r="G2" s="1708"/>
      <c r="H2" s="1708"/>
      <c r="I2" s="1708"/>
      <c r="J2" s="1708"/>
      <c r="K2" s="1708"/>
      <c r="L2" s="1708"/>
      <c r="M2" s="1708"/>
      <c r="N2" s="1708"/>
      <c r="O2" s="1708"/>
      <c r="P2" s="1708"/>
      <c r="Q2" s="1708"/>
      <c r="R2" s="1708"/>
      <c r="S2" s="1708"/>
      <c r="T2" s="1708"/>
      <c r="U2" s="1708"/>
      <c r="V2" s="1708"/>
      <c r="W2" s="1708"/>
      <c r="X2" s="1708"/>
      <c r="Y2" s="1708"/>
      <c r="Z2" s="1708"/>
      <c r="AA2" s="1708"/>
      <c r="AB2" s="1708"/>
      <c r="AC2" s="1708"/>
      <c r="AD2" s="1708"/>
      <c r="AE2" s="1708"/>
      <c r="AF2" s="1708"/>
      <c r="AG2" s="1708"/>
      <c r="AH2" s="1708"/>
    </row>
    <row r="3" spans="2:40" ht="18" customHeight="1" thickBot="1">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row>
    <row r="4" spans="2:40" ht="17.25" customHeight="1">
      <c r="D4" s="8"/>
      <c r="E4" s="8"/>
      <c r="F4" s="8"/>
      <c r="G4" s="8"/>
      <c r="H4" s="8"/>
      <c r="I4" s="8"/>
      <c r="P4" s="1342" t="s">
        <v>6</v>
      </c>
      <c r="Q4" s="1343"/>
      <c r="R4" s="1343"/>
      <c r="S4" s="1343"/>
      <c r="T4" s="1343"/>
      <c r="U4" s="1343"/>
      <c r="V4" s="1664" t="str">
        <f>【様式１】加算率!U7</f>
        <v>三木市</v>
      </c>
      <c r="W4" s="1665"/>
      <c r="X4" s="1665"/>
      <c r="Y4" s="1665"/>
      <c r="Z4" s="1665"/>
      <c r="AA4" s="1665"/>
      <c r="AB4" s="1665"/>
      <c r="AC4" s="1665"/>
      <c r="AD4" s="1665"/>
      <c r="AE4" s="1665"/>
      <c r="AF4" s="1665"/>
      <c r="AG4" s="1665"/>
      <c r="AH4" s="1666"/>
    </row>
    <row r="5" spans="2:40" ht="17.25" customHeight="1">
      <c r="D5" s="8"/>
      <c r="E5" s="8"/>
      <c r="F5" s="8"/>
      <c r="P5" s="1330" t="s">
        <v>9</v>
      </c>
      <c r="Q5" s="1331"/>
      <c r="R5" s="1331"/>
      <c r="S5" s="1331"/>
      <c r="T5" s="1331"/>
      <c r="U5" s="1331"/>
      <c r="V5" s="1895" t="str">
        <f>【様式１】加算率!U8</f>
        <v>記載例小規模保育園</v>
      </c>
      <c r="W5" s="1896"/>
      <c r="X5" s="1896"/>
      <c r="Y5" s="1896"/>
      <c r="Z5" s="1896"/>
      <c r="AA5" s="1896"/>
      <c r="AB5" s="1896"/>
      <c r="AC5" s="1896"/>
      <c r="AD5" s="1896"/>
      <c r="AE5" s="1896"/>
      <c r="AF5" s="1896"/>
      <c r="AG5" s="1896"/>
      <c r="AH5" s="1897"/>
    </row>
    <row r="6" spans="2:40" ht="17.25" customHeight="1">
      <c r="D6" s="8"/>
      <c r="E6" s="8"/>
      <c r="F6" s="8"/>
      <c r="P6" s="1330" t="s">
        <v>41</v>
      </c>
      <c r="Q6" s="1331"/>
      <c r="R6" s="1331"/>
      <c r="S6" s="1331"/>
      <c r="T6" s="1331"/>
      <c r="U6" s="1331"/>
      <c r="V6" s="1895" t="str">
        <f>【様式１】加算率!U9</f>
        <v>小規模保育事業所Ａ型</v>
      </c>
      <c r="W6" s="1896"/>
      <c r="X6" s="1896"/>
      <c r="Y6" s="1896"/>
      <c r="Z6" s="1896"/>
      <c r="AA6" s="1896"/>
      <c r="AB6" s="1896"/>
      <c r="AC6" s="1896"/>
      <c r="AD6" s="1896"/>
      <c r="AE6" s="1896"/>
      <c r="AF6" s="1896"/>
      <c r="AG6" s="1896"/>
      <c r="AH6" s="1897"/>
    </row>
    <row r="7" spans="2:40" ht="17.25" customHeight="1" thickBot="1">
      <c r="D7" s="8"/>
      <c r="E7" s="8"/>
      <c r="F7" s="8"/>
      <c r="G7" s="66"/>
      <c r="H7" s="66"/>
      <c r="I7" s="66"/>
      <c r="J7" s="66"/>
      <c r="K7" s="66"/>
      <c r="L7" s="66"/>
      <c r="M7" s="8"/>
      <c r="N7" s="8"/>
      <c r="O7" s="8"/>
      <c r="P7" s="1335" t="s">
        <v>35</v>
      </c>
      <c r="Q7" s="1336"/>
      <c r="R7" s="1336"/>
      <c r="S7" s="1336"/>
      <c r="T7" s="1336"/>
      <c r="U7" s="1336"/>
      <c r="V7" s="69">
        <f>【様式１】加算率!U10</f>
        <v>0</v>
      </c>
      <c r="W7" s="68">
        <f>【様式１】加算率!V10</f>
        <v>0</v>
      </c>
      <c r="X7" s="69">
        <f>【様式１】加算率!W10</f>
        <v>0</v>
      </c>
      <c r="Y7" s="67">
        <f>【様式１】加算率!X10</f>
        <v>0</v>
      </c>
      <c r="Z7" s="68">
        <f>【様式１】加算率!Y10</f>
        <v>0</v>
      </c>
      <c r="AA7" s="69">
        <f>【様式１】加算率!Z10</f>
        <v>0</v>
      </c>
      <c r="AB7" s="68">
        <f>【様式１】加算率!AA10</f>
        <v>0</v>
      </c>
      <c r="AC7" s="69">
        <f>【様式１】加算率!AB10</f>
        <v>0</v>
      </c>
      <c r="AD7" s="67">
        <f>【様式１】加算率!AC10</f>
        <v>0</v>
      </c>
      <c r="AE7" s="67">
        <f>【様式１】加算率!AD10</f>
        <v>0</v>
      </c>
      <c r="AF7" s="67">
        <f>【様式１】加算率!AE10</f>
        <v>0</v>
      </c>
      <c r="AG7" s="68">
        <f>【様式１】加算率!AF10</f>
        <v>0</v>
      </c>
      <c r="AH7" s="70">
        <f>【様式１】加算率!AG10</f>
        <v>0</v>
      </c>
    </row>
    <row r="8" spans="2:40" ht="9.9499999999999993" customHeight="1">
      <c r="D8" s="8"/>
      <c r="E8" s="8"/>
      <c r="F8" s="8"/>
      <c r="G8" s="66"/>
      <c r="H8" s="66"/>
      <c r="I8" s="66"/>
      <c r="J8" s="66"/>
      <c r="K8" s="66"/>
      <c r="L8" s="66"/>
      <c r="M8" s="8"/>
      <c r="N8" s="8"/>
      <c r="O8" s="8"/>
      <c r="P8" s="66"/>
      <c r="Q8" s="66"/>
      <c r="R8" s="66"/>
      <c r="S8" s="66"/>
      <c r="T8" s="66"/>
      <c r="U8" s="66"/>
      <c r="V8" s="327"/>
      <c r="W8" s="327"/>
      <c r="X8" s="327"/>
      <c r="Y8" s="327"/>
      <c r="Z8" s="327"/>
      <c r="AA8" s="327"/>
      <c r="AB8" s="327"/>
      <c r="AC8" s="327"/>
      <c r="AD8" s="327"/>
      <c r="AE8" s="327"/>
      <c r="AF8" s="327"/>
      <c r="AG8" s="327"/>
      <c r="AH8" s="327"/>
    </row>
    <row r="9" spans="2:40" ht="18" customHeight="1" thickBot="1">
      <c r="B9" s="1" t="s">
        <v>254</v>
      </c>
    </row>
    <row r="10" spans="2:40" ht="18" customHeight="1">
      <c r="C10" s="328" t="s">
        <v>181</v>
      </c>
      <c r="D10" s="1903" t="s">
        <v>151</v>
      </c>
      <c r="E10" s="1903"/>
      <c r="F10" s="1903"/>
      <c r="G10" s="1903"/>
      <c r="H10" s="1903"/>
      <c r="I10" s="1903"/>
      <c r="J10" s="1903"/>
      <c r="K10" s="1903"/>
      <c r="L10" s="287"/>
      <c r="M10" s="287"/>
      <c r="N10" s="287"/>
      <c r="O10" s="287"/>
      <c r="P10" s="329"/>
      <c r="Q10" s="1907" t="str">
        <f>【様式１】加算率!C30</f>
        <v>あり</v>
      </c>
      <c r="R10" s="1908"/>
      <c r="S10" s="1908"/>
      <c r="T10" s="1909"/>
    </row>
    <row r="11" spans="2:40" ht="18" customHeight="1">
      <c r="C11" s="330" t="s">
        <v>183</v>
      </c>
      <c r="D11" s="331" t="s">
        <v>182</v>
      </c>
      <c r="E11" s="331"/>
      <c r="F11" s="331"/>
      <c r="G11" s="331"/>
      <c r="H11" s="331"/>
      <c r="I11" s="331"/>
      <c r="J11" s="331"/>
      <c r="K11" s="331"/>
      <c r="L11" s="332"/>
      <c r="M11" s="332"/>
      <c r="N11" s="332"/>
      <c r="O11" s="332"/>
      <c r="P11" s="333"/>
      <c r="Q11" s="1883">
        <f>【様式１】加算率!AA17</f>
        <v>19</v>
      </c>
      <c r="R11" s="1884"/>
      <c r="S11" s="1884"/>
      <c r="T11" s="334" t="s">
        <v>268</v>
      </c>
    </row>
    <row r="12" spans="2:40" ht="18" customHeight="1" thickBot="1">
      <c r="C12" s="335"/>
      <c r="D12" s="9"/>
      <c r="E12" s="9"/>
      <c r="F12" s="1889" t="s">
        <v>329</v>
      </c>
      <c r="G12" s="1890"/>
      <c r="H12" s="1890"/>
      <c r="I12" s="1890"/>
      <c r="J12" s="1890"/>
      <c r="K12" s="1890"/>
      <c r="L12" s="1890"/>
      <c r="M12" s="1890"/>
      <c r="N12" s="1890"/>
      <c r="O12" s="1890"/>
      <c r="P12" s="1891"/>
      <c r="Q12" s="1885">
        <v>1</v>
      </c>
      <c r="R12" s="1886"/>
      <c r="S12" s="1886"/>
      <c r="T12" s="334" t="s">
        <v>269</v>
      </c>
      <c r="U12" s="9"/>
      <c r="V12" s="9"/>
      <c r="W12" s="9"/>
      <c r="X12" s="9"/>
      <c r="Y12" s="9"/>
      <c r="Z12" s="9"/>
      <c r="AA12" s="9"/>
    </row>
    <row r="13" spans="2:40" ht="33.950000000000003" customHeight="1">
      <c r="C13" s="330" t="s">
        <v>184</v>
      </c>
      <c r="D13" s="1904" t="s">
        <v>305</v>
      </c>
      <c r="E13" s="1905"/>
      <c r="F13" s="1905"/>
      <c r="G13" s="1905"/>
      <c r="H13" s="1905"/>
      <c r="I13" s="1905"/>
      <c r="J13" s="1905"/>
      <c r="K13" s="1905"/>
      <c r="L13" s="1905"/>
      <c r="M13" s="1905"/>
      <c r="N13" s="1905"/>
      <c r="O13" s="1905"/>
      <c r="P13" s="1906"/>
      <c r="Q13" s="1900">
        <f>'見込額計算表（地域型保育）'!$Z$44</f>
        <v>2442000</v>
      </c>
      <c r="R13" s="1901"/>
      <c r="S13" s="1901"/>
      <c r="T13" s="1901"/>
      <c r="U13" s="1902"/>
      <c r="V13" s="1902"/>
      <c r="W13" s="1902"/>
      <c r="X13" s="1902"/>
      <c r="Y13" s="1902"/>
      <c r="Z13" s="1902"/>
      <c r="AA13" s="1902"/>
      <c r="AB13" s="1902"/>
      <c r="AC13" s="1902"/>
      <c r="AD13" s="1902"/>
      <c r="AE13" s="1902"/>
      <c r="AF13" s="1902"/>
      <c r="AG13" s="1902"/>
      <c r="AH13" s="336" t="s">
        <v>17</v>
      </c>
    </row>
    <row r="14" spans="2:40" ht="33.950000000000003" customHeight="1">
      <c r="C14" s="278"/>
      <c r="D14" s="337"/>
      <c r="E14" s="338"/>
      <c r="F14" s="1912" t="s">
        <v>330</v>
      </c>
      <c r="G14" s="1913"/>
      <c r="H14" s="1913"/>
      <c r="I14" s="1913"/>
      <c r="J14" s="1913"/>
      <c r="K14" s="1913"/>
      <c r="L14" s="1913"/>
      <c r="M14" s="1913"/>
      <c r="N14" s="1913"/>
      <c r="O14" s="1913"/>
      <c r="P14" s="1914"/>
      <c r="Q14" s="1898">
        <v>348000</v>
      </c>
      <c r="R14" s="1899"/>
      <c r="S14" s="1899"/>
      <c r="T14" s="1899"/>
      <c r="U14" s="1899"/>
      <c r="V14" s="1899"/>
      <c r="W14" s="1899"/>
      <c r="X14" s="1899"/>
      <c r="Y14" s="1899"/>
      <c r="Z14" s="1899"/>
      <c r="AA14" s="1899"/>
      <c r="AB14" s="1899"/>
      <c r="AC14" s="1899"/>
      <c r="AD14" s="1899"/>
      <c r="AE14" s="1899"/>
      <c r="AF14" s="1899"/>
      <c r="AG14" s="1899"/>
      <c r="AH14" s="339" t="s">
        <v>72</v>
      </c>
    </row>
    <row r="15" spans="2:40" ht="18" customHeight="1" thickBot="1">
      <c r="C15" s="340" t="s">
        <v>27</v>
      </c>
      <c r="D15" s="1910" t="s">
        <v>16</v>
      </c>
      <c r="E15" s="1910"/>
      <c r="F15" s="1910"/>
      <c r="G15" s="1910"/>
      <c r="H15" s="1910"/>
      <c r="I15" s="1910"/>
      <c r="J15" s="1910"/>
      <c r="K15" s="1910"/>
      <c r="L15" s="1910"/>
      <c r="M15" s="1910"/>
      <c r="N15" s="1910"/>
      <c r="O15" s="1910"/>
      <c r="P15" s="1911"/>
      <c r="Q15" s="1892" t="s">
        <v>552</v>
      </c>
      <c r="R15" s="1893"/>
      <c r="S15" s="1893"/>
      <c r="T15" s="1893"/>
      <c r="U15" s="1893"/>
      <c r="V15" s="1893"/>
      <c r="W15" s="1893"/>
      <c r="X15" s="1893"/>
      <c r="Y15" s="1893"/>
      <c r="Z15" s="1893"/>
      <c r="AA15" s="1893"/>
      <c r="AB15" s="1893"/>
      <c r="AC15" s="1893"/>
      <c r="AD15" s="1893"/>
      <c r="AE15" s="1893"/>
      <c r="AF15" s="1893"/>
      <c r="AG15" s="1893"/>
      <c r="AH15" s="1894"/>
    </row>
    <row r="16" spans="2:40" ht="27" customHeight="1">
      <c r="C16" s="1865" t="s">
        <v>228</v>
      </c>
      <c r="D16" s="1865"/>
      <c r="E16" s="1888" t="s">
        <v>406</v>
      </c>
      <c r="F16" s="1888"/>
      <c r="G16" s="1888"/>
      <c r="H16" s="1888"/>
      <c r="I16" s="1888"/>
      <c r="J16" s="1888"/>
      <c r="K16" s="1888"/>
      <c r="L16" s="1888"/>
      <c r="M16" s="1888"/>
      <c r="N16" s="1888"/>
      <c r="O16" s="1888"/>
      <c r="P16" s="1888"/>
      <c r="Q16" s="1888"/>
      <c r="R16" s="1888"/>
      <c r="S16" s="1888"/>
      <c r="T16" s="1888"/>
      <c r="U16" s="1888"/>
      <c r="V16" s="1888"/>
      <c r="W16" s="1888"/>
      <c r="X16" s="1888"/>
      <c r="Y16" s="1888"/>
      <c r="Z16" s="1888"/>
      <c r="AA16" s="1888"/>
      <c r="AB16" s="1888"/>
      <c r="AC16" s="1888"/>
      <c r="AD16" s="1888"/>
      <c r="AE16" s="1888"/>
      <c r="AF16" s="1888"/>
      <c r="AG16" s="1888"/>
      <c r="AH16" s="1888"/>
    </row>
    <row r="17" spans="2:34" ht="50.1" customHeight="1">
      <c r="C17" s="1865" t="s">
        <v>270</v>
      </c>
      <c r="D17" s="1865"/>
      <c r="E17" s="1887" t="s">
        <v>375</v>
      </c>
      <c r="F17" s="1887"/>
      <c r="G17" s="1887"/>
      <c r="H17" s="1887"/>
      <c r="I17" s="1887"/>
      <c r="J17" s="1887"/>
      <c r="K17" s="1887"/>
      <c r="L17" s="1887"/>
      <c r="M17" s="1887"/>
      <c r="N17" s="1887"/>
      <c r="O17" s="1887"/>
      <c r="P17" s="1887"/>
      <c r="Q17" s="1887"/>
      <c r="R17" s="1887"/>
      <c r="S17" s="1887"/>
      <c r="T17" s="1887"/>
      <c r="U17" s="1887"/>
      <c r="V17" s="1887"/>
      <c r="W17" s="1887"/>
      <c r="X17" s="1887"/>
      <c r="Y17" s="1887"/>
      <c r="Z17" s="1887"/>
      <c r="AA17" s="1887"/>
      <c r="AB17" s="1887"/>
      <c r="AC17" s="1887"/>
      <c r="AD17" s="1887"/>
      <c r="AE17" s="1887"/>
      <c r="AF17" s="1887"/>
      <c r="AG17" s="1887"/>
      <c r="AH17" s="1887"/>
    </row>
    <row r="18" spans="2:34" ht="9.9499999999999993" customHeight="1" thickBot="1">
      <c r="C18" s="279"/>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row>
    <row r="19" spans="2:34" ht="18" customHeight="1" thickBot="1">
      <c r="B19" s="1" t="s">
        <v>306</v>
      </c>
      <c r="L19" s="53" t="s">
        <v>544</v>
      </c>
      <c r="M19" s="54" t="s">
        <v>545</v>
      </c>
      <c r="N19" s="54"/>
      <c r="O19" s="54"/>
      <c r="P19" s="54"/>
      <c r="Q19" s="1866" t="s">
        <v>547</v>
      </c>
      <c r="R19" s="1867"/>
      <c r="S19" s="1867"/>
      <c r="T19" s="1867"/>
      <c r="U19" s="1867"/>
      <c r="V19" s="1868"/>
      <c r="W19" s="1" t="s">
        <v>546</v>
      </c>
    </row>
    <row r="20" spans="2:34" s="90" customFormat="1" ht="33.950000000000003" customHeight="1">
      <c r="C20" s="483" t="s">
        <v>255</v>
      </c>
      <c r="D20" s="1915" t="s">
        <v>307</v>
      </c>
      <c r="E20" s="1916"/>
      <c r="F20" s="1916"/>
      <c r="G20" s="1916"/>
      <c r="H20" s="1916"/>
      <c r="I20" s="1916"/>
      <c r="J20" s="1916"/>
      <c r="K20" s="1916"/>
      <c r="L20" s="1916"/>
      <c r="M20" s="1916"/>
      <c r="N20" s="1916"/>
      <c r="O20" s="1916"/>
      <c r="P20" s="1917"/>
      <c r="Q20" s="1877">
        <f>ROUNDDOWN(Q21+Q29,-3)</f>
        <v>370000</v>
      </c>
      <c r="R20" s="1878"/>
      <c r="S20" s="1878"/>
      <c r="T20" s="1878"/>
      <c r="U20" s="1878"/>
      <c r="V20" s="1878"/>
      <c r="W20" s="1878"/>
      <c r="X20" s="1878"/>
      <c r="Y20" s="1878"/>
      <c r="Z20" s="1878"/>
      <c r="AA20" s="1878"/>
      <c r="AB20" s="1878"/>
      <c r="AC20" s="1878"/>
      <c r="AD20" s="1878"/>
      <c r="AE20" s="1878"/>
      <c r="AF20" s="1878"/>
      <c r="AG20" s="1878"/>
      <c r="AH20" s="473" t="s">
        <v>17</v>
      </c>
    </row>
    <row r="21" spans="2:34" s="90" customFormat="1" ht="17.100000000000001" customHeight="1">
      <c r="C21" s="191"/>
      <c r="D21" s="94"/>
      <c r="E21" s="1929" t="s">
        <v>327</v>
      </c>
      <c r="F21" s="1930"/>
      <c r="G21" s="1930"/>
      <c r="H21" s="1930"/>
      <c r="I21" s="1930"/>
      <c r="J21" s="1930"/>
      <c r="K21" s="1930"/>
      <c r="L21" s="1930"/>
      <c r="M21" s="1930"/>
      <c r="N21" s="1930"/>
      <c r="O21" s="1930"/>
      <c r="P21" s="1931"/>
      <c r="Q21" s="1879">
        <f>Q22-Q23-Q24-Q26-Q25</f>
        <v>298500</v>
      </c>
      <c r="R21" s="1880"/>
      <c r="S21" s="1880"/>
      <c r="T21" s="1880"/>
      <c r="U21" s="1880"/>
      <c r="V21" s="1880"/>
      <c r="W21" s="1880"/>
      <c r="X21" s="1880"/>
      <c r="Y21" s="1880"/>
      <c r="Z21" s="1880"/>
      <c r="AA21" s="1880"/>
      <c r="AB21" s="1880"/>
      <c r="AC21" s="1880"/>
      <c r="AD21" s="1880"/>
      <c r="AE21" s="1880"/>
      <c r="AF21" s="1880"/>
      <c r="AG21" s="1880"/>
      <c r="AH21" s="72" t="s">
        <v>17</v>
      </c>
    </row>
    <row r="22" spans="2:34" s="90" customFormat="1" ht="17.100000000000001" customHeight="1">
      <c r="C22" s="191"/>
      <c r="D22" s="94"/>
      <c r="E22" s="143"/>
      <c r="F22" s="1932" t="s">
        <v>328</v>
      </c>
      <c r="G22" s="1933"/>
      <c r="H22" s="1933"/>
      <c r="I22" s="1933"/>
      <c r="J22" s="1933"/>
      <c r="K22" s="1933"/>
      <c r="L22" s="1933"/>
      <c r="M22" s="1933"/>
      <c r="N22" s="1933"/>
      <c r="O22" s="1933"/>
      <c r="P22" s="1934"/>
      <c r="Q22" s="1881">
        <f>'【様式５別添１】賃金改善明細書（職員別） '!U58</f>
        <v>44075720</v>
      </c>
      <c r="R22" s="1882"/>
      <c r="S22" s="1882"/>
      <c r="T22" s="1882"/>
      <c r="U22" s="1882"/>
      <c r="V22" s="1882"/>
      <c r="W22" s="1882"/>
      <c r="X22" s="1882"/>
      <c r="Y22" s="1882"/>
      <c r="Z22" s="1882"/>
      <c r="AA22" s="1882"/>
      <c r="AB22" s="1882"/>
      <c r="AC22" s="1882"/>
      <c r="AD22" s="1882"/>
      <c r="AE22" s="1882"/>
      <c r="AF22" s="1882"/>
      <c r="AG22" s="1882"/>
      <c r="AH22" s="72" t="s">
        <v>17</v>
      </c>
    </row>
    <row r="23" spans="2:34" s="90" customFormat="1" ht="32.25" customHeight="1">
      <c r="C23" s="191"/>
      <c r="D23" s="94"/>
      <c r="E23" s="143"/>
      <c r="F23" s="1869" t="s">
        <v>502</v>
      </c>
      <c r="G23" s="1870"/>
      <c r="H23" s="1870"/>
      <c r="I23" s="1870"/>
      <c r="J23" s="1870"/>
      <c r="K23" s="1870"/>
      <c r="L23" s="1870"/>
      <c r="M23" s="1870"/>
      <c r="N23" s="1870"/>
      <c r="O23" s="1870"/>
      <c r="P23" s="1871"/>
      <c r="Q23" s="1881">
        <f>'【様式５別添１】賃金改善明細書（職員別） '!V58</f>
        <v>0</v>
      </c>
      <c r="R23" s="1882"/>
      <c r="S23" s="1882"/>
      <c r="T23" s="1882"/>
      <c r="U23" s="1882"/>
      <c r="V23" s="1882"/>
      <c r="W23" s="1882"/>
      <c r="X23" s="1882"/>
      <c r="Y23" s="1882"/>
      <c r="Z23" s="1882"/>
      <c r="AA23" s="1882"/>
      <c r="AB23" s="1882"/>
      <c r="AC23" s="1882"/>
      <c r="AD23" s="1882"/>
      <c r="AE23" s="1882"/>
      <c r="AF23" s="1882"/>
      <c r="AG23" s="1882"/>
      <c r="AH23" s="72" t="s">
        <v>17</v>
      </c>
    </row>
    <row r="24" spans="2:34" s="90" customFormat="1" ht="45" customHeight="1">
      <c r="C24" s="191"/>
      <c r="D24" s="94"/>
      <c r="E24" s="143"/>
      <c r="F24" s="1872" t="s">
        <v>503</v>
      </c>
      <c r="G24" s="1873"/>
      <c r="H24" s="1873"/>
      <c r="I24" s="1873"/>
      <c r="J24" s="1873"/>
      <c r="K24" s="1873"/>
      <c r="L24" s="1873"/>
      <c r="M24" s="1873"/>
      <c r="N24" s="1873"/>
      <c r="O24" s="1873"/>
      <c r="P24" s="1874"/>
      <c r="Q24" s="1881">
        <f>'【様式５別添１】賃金改善明細書（職員別） '!W58</f>
        <v>0</v>
      </c>
      <c r="R24" s="1882"/>
      <c r="S24" s="1882"/>
      <c r="T24" s="1882"/>
      <c r="U24" s="1882"/>
      <c r="V24" s="1882"/>
      <c r="W24" s="1882"/>
      <c r="X24" s="1882"/>
      <c r="Y24" s="1882"/>
      <c r="Z24" s="1882"/>
      <c r="AA24" s="1882"/>
      <c r="AB24" s="1882"/>
      <c r="AC24" s="1882"/>
      <c r="AD24" s="1882"/>
      <c r="AE24" s="1882"/>
      <c r="AF24" s="1882"/>
      <c r="AG24" s="1882"/>
      <c r="AH24" s="72" t="s">
        <v>17</v>
      </c>
    </row>
    <row r="25" spans="2:34" s="90" customFormat="1" ht="40.5" customHeight="1">
      <c r="C25" s="191"/>
      <c r="D25" s="94"/>
      <c r="E25" s="143"/>
      <c r="F25" s="1872" t="s">
        <v>672</v>
      </c>
      <c r="G25" s="1873"/>
      <c r="H25" s="1873"/>
      <c r="I25" s="1873"/>
      <c r="J25" s="1873"/>
      <c r="K25" s="1873"/>
      <c r="L25" s="1873"/>
      <c r="M25" s="1873"/>
      <c r="N25" s="1873"/>
      <c r="O25" s="1873"/>
      <c r="P25" s="1874"/>
      <c r="Q25" s="1881">
        <f>'【様式５別添１】賃金改善明細書（職員別） '!X58</f>
        <v>576600</v>
      </c>
      <c r="R25" s="1882"/>
      <c r="S25" s="1882"/>
      <c r="T25" s="1882"/>
      <c r="U25" s="1882"/>
      <c r="V25" s="1882"/>
      <c r="W25" s="1882"/>
      <c r="X25" s="1882"/>
      <c r="Y25" s="1882"/>
      <c r="Z25" s="1882"/>
      <c r="AA25" s="1882"/>
      <c r="AB25" s="1882"/>
      <c r="AC25" s="1882"/>
      <c r="AD25" s="1882"/>
      <c r="AE25" s="1882"/>
      <c r="AF25" s="1882"/>
      <c r="AG25" s="1882"/>
      <c r="AH25" s="72" t="s">
        <v>17</v>
      </c>
    </row>
    <row r="26" spans="2:34" s="90" customFormat="1" ht="17.100000000000001" customHeight="1">
      <c r="C26" s="191"/>
      <c r="D26" s="94"/>
      <c r="E26" s="144"/>
      <c r="F26" s="1929" t="s">
        <v>647</v>
      </c>
      <c r="G26" s="1930"/>
      <c r="H26" s="1930"/>
      <c r="I26" s="1930"/>
      <c r="J26" s="1930"/>
      <c r="K26" s="1930"/>
      <c r="L26" s="1930"/>
      <c r="M26" s="1930"/>
      <c r="N26" s="1930"/>
      <c r="O26" s="1930"/>
      <c r="P26" s="1931"/>
      <c r="Q26" s="1875">
        <f>Q27+Q28</f>
        <v>43200620</v>
      </c>
      <c r="R26" s="1876"/>
      <c r="S26" s="1876"/>
      <c r="T26" s="1876"/>
      <c r="U26" s="1876"/>
      <c r="V26" s="1876"/>
      <c r="W26" s="1876"/>
      <c r="X26" s="1876"/>
      <c r="Y26" s="1876"/>
      <c r="Z26" s="1876"/>
      <c r="AA26" s="1876"/>
      <c r="AB26" s="1876"/>
      <c r="AC26" s="1876"/>
      <c r="AD26" s="1876"/>
      <c r="AE26" s="1876"/>
      <c r="AF26" s="1876"/>
      <c r="AG26" s="1876"/>
      <c r="AH26" s="73" t="s">
        <v>17</v>
      </c>
    </row>
    <row r="27" spans="2:34" s="90" customFormat="1" ht="32.25" customHeight="1">
      <c r="C27" s="191"/>
      <c r="D27" s="94"/>
      <c r="E27" s="143"/>
      <c r="F27" s="146"/>
      <c r="G27" s="1869" t="s">
        <v>648</v>
      </c>
      <c r="H27" s="1870"/>
      <c r="I27" s="1870"/>
      <c r="J27" s="1870"/>
      <c r="K27" s="1870"/>
      <c r="L27" s="1870"/>
      <c r="M27" s="1870"/>
      <c r="N27" s="1870"/>
      <c r="O27" s="1870"/>
      <c r="P27" s="1871"/>
      <c r="Q27" s="1881">
        <f>'【様式５別添１】賃金改善明細書（職員別） '!N58</f>
        <v>43200620</v>
      </c>
      <c r="R27" s="1882"/>
      <c r="S27" s="1882"/>
      <c r="T27" s="1882"/>
      <c r="U27" s="1882"/>
      <c r="V27" s="1882"/>
      <c r="W27" s="1882"/>
      <c r="X27" s="1882"/>
      <c r="Y27" s="1882"/>
      <c r="Z27" s="1882"/>
      <c r="AA27" s="1882"/>
      <c r="AB27" s="1882"/>
      <c r="AC27" s="1882"/>
      <c r="AD27" s="1882"/>
      <c r="AE27" s="1882"/>
      <c r="AF27" s="1882"/>
      <c r="AG27" s="1882"/>
      <c r="AH27" s="73" t="s">
        <v>17</v>
      </c>
    </row>
    <row r="28" spans="2:34" s="90" customFormat="1" ht="45" customHeight="1">
      <c r="C28" s="191"/>
      <c r="D28" s="94"/>
      <c r="E28" s="342"/>
      <c r="F28" s="147"/>
      <c r="G28" s="1869" t="s">
        <v>649</v>
      </c>
      <c r="H28" s="1870"/>
      <c r="I28" s="1870"/>
      <c r="J28" s="1870"/>
      <c r="K28" s="1870"/>
      <c r="L28" s="1870"/>
      <c r="M28" s="1870"/>
      <c r="N28" s="1870"/>
      <c r="O28" s="1870"/>
      <c r="P28" s="1871"/>
      <c r="Q28" s="1881">
        <f>'【様式５別添１】賃金改善明細書（職員別） '!O58</f>
        <v>0</v>
      </c>
      <c r="R28" s="1882"/>
      <c r="S28" s="1882"/>
      <c r="T28" s="1882"/>
      <c r="U28" s="1882"/>
      <c r="V28" s="1882"/>
      <c r="W28" s="1882"/>
      <c r="X28" s="1882"/>
      <c r="Y28" s="1882"/>
      <c r="Z28" s="1882"/>
      <c r="AA28" s="1882"/>
      <c r="AB28" s="1882"/>
      <c r="AC28" s="1882"/>
      <c r="AD28" s="1882"/>
      <c r="AE28" s="1882"/>
      <c r="AF28" s="1882"/>
      <c r="AG28" s="1882"/>
      <c r="AH28" s="73" t="s">
        <v>17</v>
      </c>
    </row>
    <row r="29" spans="2:34" s="90" customFormat="1" ht="17.100000000000001" customHeight="1" thickBot="1">
      <c r="C29" s="149"/>
      <c r="D29" s="150"/>
      <c r="E29" s="484" t="s">
        <v>650</v>
      </c>
      <c r="F29" s="476"/>
      <c r="G29" s="474"/>
      <c r="H29" s="474"/>
      <c r="I29" s="474"/>
      <c r="J29" s="474"/>
      <c r="K29" s="474"/>
      <c r="L29" s="474"/>
      <c r="M29" s="474"/>
      <c r="N29" s="474"/>
      <c r="O29" s="474"/>
      <c r="P29" s="475"/>
      <c r="Q29" s="1925">
        <v>72075</v>
      </c>
      <c r="R29" s="1926"/>
      <c r="S29" s="1926"/>
      <c r="T29" s="1926"/>
      <c r="U29" s="1926"/>
      <c r="V29" s="1926"/>
      <c r="W29" s="1926"/>
      <c r="X29" s="1926"/>
      <c r="Y29" s="1926"/>
      <c r="Z29" s="1926"/>
      <c r="AA29" s="1926"/>
      <c r="AB29" s="1926"/>
      <c r="AC29" s="1926"/>
      <c r="AD29" s="1926"/>
      <c r="AE29" s="1926"/>
      <c r="AF29" s="1926"/>
      <c r="AG29" s="1926"/>
      <c r="AH29" s="106" t="s">
        <v>17</v>
      </c>
    </row>
    <row r="30" spans="2:34" ht="9.9499999999999993" customHeight="1"/>
    <row r="31" spans="2:34" s="74" customFormat="1" ht="18" customHeight="1" thickBot="1">
      <c r="B31" s="1" t="s">
        <v>256</v>
      </c>
      <c r="AH31" s="129"/>
    </row>
    <row r="32" spans="2:34" s="74" customFormat="1" ht="18" customHeight="1">
      <c r="C32" s="262" t="s">
        <v>115</v>
      </c>
      <c r="D32" s="1946" t="s">
        <v>114</v>
      </c>
      <c r="E32" s="1947"/>
      <c r="F32" s="1947"/>
      <c r="G32" s="1947"/>
      <c r="H32" s="1947"/>
      <c r="I32" s="1947"/>
      <c r="J32" s="1947"/>
      <c r="K32" s="1947"/>
      <c r="L32" s="1947"/>
      <c r="M32" s="1947"/>
      <c r="N32" s="1947"/>
      <c r="O32" s="1947"/>
      <c r="P32" s="1948"/>
      <c r="Q32" s="1943">
        <f>IFERROR(VLOOKUP(V5,'【様式5 別添２】一覧表'!D9:H17,2,),0)</f>
        <v>0</v>
      </c>
      <c r="R32" s="1944"/>
      <c r="S32" s="1944"/>
      <c r="T32" s="1944"/>
      <c r="U32" s="1944"/>
      <c r="V32" s="1944"/>
      <c r="W32" s="1944"/>
      <c r="X32" s="1944"/>
      <c r="Y32" s="1944"/>
      <c r="Z32" s="1944"/>
      <c r="AA32" s="1944"/>
      <c r="AB32" s="1944"/>
      <c r="AC32" s="1944"/>
      <c r="AD32" s="1944"/>
      <c r="AE32" s="1944"/>
      <c r="AF32" s="1944"/>
      <c r="AG32" s="1945"/>
      <c r="AH32" s="104" t="s">
        <v>17</v>
      </c>
    </row>
    <row r="33" spans="2:34" s="74" customFormat="1" ht="18" customHeight="1">
      <c r="C33" s="259"/>
      <c r="D33" s="249"/>
      <c r="E33" s="250"/>
      <c r="F33" s="250"/>
      <c r="G33" s="250"/>
      <c r="H33" s="1932" t="s">
        <v>364</v>
      </c>
      <c r="I33" s="1933"/>
      <c r="J33" s="1933"/>
      <c r="K33" s="1933"/>
      <c r="L33" s="1933"/>
      <c r="M33" s="1933"/>
      <c r="N33" s="1933"/>
      <c r="O33" s="1933"/>
      <c r="P33" s="1937"/>
      <c r="Q33" s="1862">
        <f>IFERROR(VLOOKUP(V5,'【様式5 別添２】一覧表'!D9:H17,3,),0)</f>
        <v>0</v>
      </c>
      <c r="R33" s="1863"/>
      <c r="S33" s="1863"/>
      <c r="T33" s="1863"/>
      <c r="U33" s="1863"/>
      <c r="V33" s="1863"/>
      <c r="W33" s="1863"/>
      <c r="X33" s="1863"/>
      <c r="Y33" s="1863"/>
      <c r="Z33" s="1863"/>
      <c r="AA33" s="1863"/>
      <c r="AB33" s="1863"/>
      <c r="AC33" s="1863"/>
      <c r="AD33" s="1863"/>
      <c r="AE33" s="1863"/>
      <c r="AF33" s="1863"/>
      <c r="AG33" s="1864"/>
      <c r="AH33" s="128" t="s">
        <v>17</v>
      </c>
    </row>
    <row r="34" spans="2:34" s="74" customFormat="1" ht="18" customHeight="1">
      <c r="C34" s="277" t="s">
        <v>258</v>
      </c>
      <c r="D34" s="1859" t="s">
        <v>257</v>
      </c>
      <c r="E34" s="1860"/>
      <c r="F34" s="1860"/>
      <c r="G34" s="1860"/>
      <c r="H34" s="1860"/>
      <c r="I34" s="1860"/>
      <c r="J34" s="1860"/>
      <c r="K34" s="1860"/>
      <c r="L34" s="1860"/>
      <c r="M34" s="1860"/>
      <c r="N34" s="1860"/>
      <c r="O34" s="1860"/>
      <c r="P34" s="1861"/>
      <c r="Q34" s="1862">
        <f>IFERROR(VLOOKUP(V5,'【様式5 別添２】一覧表'!D9:H17,4,),0)</f>
        <v>0</v>
      </c>
      <c r="R34" s="1863"/>
      <c r="S34" s="1863"/>
      <c r="T34" s="1863"/>
      <c r="U34" s="1863"/>
      <c r="V34" s="1863"/>
      <c r="W34" s="1863"/>
      <c r="X34" s="1863"/>
      <c r="Y34" s="1863"/>
      <c r="Z34" s="1863"/>
      <c r="AA34" s="1863"/>
      <c r="AB34" s="1863"/>
      <c r="AC34" s="1863"/>
      <c r="AD34" s="1863"/>
      <c r="AE34" s="1863"/>
      <c r="AF34" s="1863"/>
      <c r="AG34" s="1864"/>
      <c r="AH34" s="128" t="s">
        <v>17</v>
      </c>
    </row>
    <row r="35" spans="2:34" s="74" customFormat="1" ht="18" customHeight="1" thickBot="1">
      <c r="C35" s="260"/>
      <c r="D35" s="251"/>
      <c r="E35" s="252"/>
      <c r="F35" s="252"/>
      <c r="G35" s="252"/>
      <c r="H35" s="1938" t="s">
        <v>365</v>
      </c>
      <c r="I35" s="1939"/>
      <c r="J35" s="1939"/>
      <c r="K35" s="1939"/>
      <c r="L35" s="1939"/>
      <c r="M35" s="1939"/>
      <c r="N35" s="1939"/>
      <c r="O35" s="1939"/>
      <c r="P35" s="1940"/>
      <c r="Q35" s="1920">
        <f>IFERROR(VLOOKUP(V5,'【様式5 別添２】一覧表'!D9:H17,5,),0)</f>
        <v>0</v>
      </c>
      <c r="R35" s="1921"/>
      <c r="S35" s="1921"/>
      <c r="T35" s="1921"/>
      <c r="U35" s="1921"/>
      <c r="V35" s="1921"/>
      <c r="W35" s="1921"/>
      <c r="X35" s="1921"/>
      <c r="Y35" s="1921"/>
      <c r="Z35" s="1921"/>
      <c r="AA35" s="1921"/>
      <c r="AB35" s="1921"/>
      <c r="AC35" s="1921"/>
      <c r="AD35" s="1921"/>
      <c r="AE35" s="1921"/>
      <c r="AF35" s="1921"/>
      <c r="AG35" s="1922"/>
      <c r="AH35" s="79" t="s">
        <v>17</v>
      </c>
    </row>
    <row r="36" spans="2:34" s="80" customFormat="1" ht="18" customHeight="1">
      <c r="C36" s="81" t="s">
        <v>127</v>
      </c>
      <c r="D36" s="1941" t="s">
        <v>673</v>
      </c>
      <c r="E36" s="1942"/>
      <c r="F36" s="1942"/>
      <c r="G36" s="1942"/>
      <c r="H36" s="1942"/>
      <c r="I36" s="1942"/>
      <c r="J36" s="1942"/>
      <c r="K36" s="1942"/>
      <c r="L36" s="1942"/>
      <c r="M36" s="1942"/>
      <c r="N36" s="1942"/>
      <c r="O36" s="1942"/>
      <c r="P36" s="1942"/>
      <c r="Q36" s="1942"/>
      <c r="R36" s="1942"/>
      <c r="S36" s="1942"/>
      <c r="T36" s="1942"/>
      <c r="U36" s="1942"/>
      <c r="V36" s="1942"/>
      <c r="W36" s="1942"/>
      <c r="X36" s="1942"/>
      <c r="Y36" s="1942"/>
      <c r="Z36" s="1942"/>
      <c r="AA36" s="1942"/>
      <c r="AB36" s="1942"/>
      <c r="AC36" s="1942"/>
      <c r="AD36" s="1942"/>
      <c r="AE36" s="1942"/>
      <c r="AF36" s="1942"/>
      <c r="AG36" s="1942"/>
      <c r="AH36" s="1942"/>
    </row>
    <row r="37" spans="2:34" s="74" customFormat="1" ht="3.75" customHeight="1">
      <c r="C37" s="82"/>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row>
    <row r="38" spans="2:34" s="74" customFormat="1" ht="18" customHeight="1">
      <c r="B38" s="1" t="s">
        <v>366</v>
      </c>
      <c r="AH38" s="129"/>
    </row>
    <row r="39" spans="2:34" s="74" customFormat="1" ht="18" customHeight="1" thickBot="1">
      <c r="B39" s="1"/>
      <c r="C39" s="295" t="s">
        <v>362</v>
      </c>
      <c r="AH39" s="129"/>
    </row>
    <row r="40" spans="2:34" s="74" customFormat="1" ht="35.1" customHeight="1">
      <c r="C40" s="345" t="s">
        <v>264</v>
      </c>
      <c r="D40" s="1935" t="s">
        <v>376</v>
      </c>
      <c r="E40" s="1935"/>
      <c r="F40" s="1935"/>
      <c r="G40" s="1935"/>
      <c r="H40" s="1935"/>
      <c r="I40" s="1935"/>
      <c r="J40" s="1935"/>
      <c r="K40" s="1935"/>
      <c r="L40" s="1935"/>
      <c r="M40" s="1935"/>
      <c r="N40" s="1935"/>
      <c r="O40" s="1935"/>
      <c r="P40" s="1936"/>
      <c r="Q40" s="1923">
        <f>IF(Q10="あり",Q14,"")</f>
        <v>348000</v>
      </c>
      <c r="R40" s="1924"/>
      <c r="S40" s="1924"/>
      <c r="T40" s="1924"/>
      <c r="U40" s="1924"/>
      <c r="V40" s="1924"/>
      <c r="W40" s="1924"/>
      <c r="X40" s="1924"/>
      <c r="Y40" s="1924"/>
      <c r="Z40" s="1924"/>
      <c r="AA40" s="1924"/>
      <c r="AB40" s="1924"/>
      <c r="AC40" s="1924"/>
      <c r="AD40" s="1924"/>
      <c r="AE40" s="1924"/>
      <c r="AF40" s="1924"/>
      <c r="AG40" s="1877"/>
      <c r="AH40" s="84" t="s">
        <v>17</v>
      </c>
    </row>
    <row r="41" spans="2:34" s="74" customFormat="1" ht="35.1" customHeight="1" thickBot="1">
      <c r="C41" s="346" t="s">
        <v>265</v>
      </c>
      <c r="D41" s="1927" t="s">
        <v>308</v>
      </c>
      <c r="E41" s="1927"/>
      <c r="F41" s="1927"/>
      <c r="G41" s="1927"/>
      <c r="H41" s="1927"/>
      <c r="I41" s="1927"/>
      <c r="J41" s="1927"/>
      <c r="K41" s="1927"/>
      <c r="L41" s="1927"/>
      <c r="M41" s="1927"/>
      <c r="N41" s="1927"/>
      <c r="O41" s="1927"/>
      <c r="P41" s="1928"/>
      <c r="Q41" s="1920">
        <f>IF(Q10="あり",Q20,"")</f>
        <v>370000</v>
      </c>
      <c r="R41" s="1921"/>
      <c r="S41" s="1921"/>
      <c r="T41" s="1921"/>
      <c r="U41" s="1921"/>
      <c r="V41" s="1921"/>
      <c r="W41" s="1921"/>
      <c r="X41" s="1921"/>
      <c r="Y41" s="1921"/>
      <c r="Z41" s="1921"/>
      <c r="AA41" s="1921"/>
      <c r="AB41" s="1921"/>
      <c r="AC41" s="1921"/>
      <c r="AD41" s="1921"/>
      <c r="AE41" s="1921"/>
      <c r="AF41" s="1921"/>
      <c r="AG41" s="1922"/>
      <c r="AH41" s="79" t="s">
        <v>17</v>
      </c>
    </row>
    <row r="42" spans="2:34" s="74" customFormat="1" ht="9.9499999999999993" customHeight="1">
      <c r="C42" s="286"/>
      <c r="D42" s="250"/>
      <c r="E42" s="250"/>
      <c r="F42" s="250"/>
      <c r="G42" s="250"/>
      <c r="H42" s="347"/>
      <c r="I42" s="250"/>
      <c r="J42" s="250"/>
      <c r="K42" s="250"/>
      <c r="L42" s="250"/>
      <c r="M42" s="250"/>
      <c r="N42" s="250"/>
      <c r="O42" s="250"/>
      <c r="P42" s="250"/>
      <c r="Q42" s="348"/>
      <c r="R42" s="349"/>
      <c r="S42" s="349"/>
      <c r="T42" s="349"/>
      <c r="U42" s="349"/>
      <c r="V42" s="349"/>
      <c r="W42" s="349"/>
      <c r="X42" s="349"/>
      <c r="Y42" s="349"/>
      <c r="Z42" s="349"/>
      <c r="AA42" s="349"/>
      <c r="AB42" s="349"/>
      <c r="AC42" s="349"/>
      <c r="AD42" s="349"/>
      <c r="AE42" s="349"/>
      <c r="AF42" s="349"/>
      <c r="AG42" s="349"/>
      <c r="AH42" s="192"/>
    </row>
    <row r="43" spans="2:34" s="74" customFormat="1" ht="18" customHeight="1" thickBot="1">
      <c r="B43" s="1"/>
      <c r="C43" s="296" t="s">
        <v>363</v>
      </c>
      <c r="D43" s="80"/>
      <c r="E43" s="80"/>
      <c r="F43" s="80"/>
      <c r="G43" s="80"/>
      <c r="H43" s="80"/>
      <c r="I43" s="80"/>
      <c r="J43" s="80"/>
      <c r="K43" s="80"/>
      <c r="L43" s="80"/>
      <c r="M43" s="80"/>
      <c r="N43" s="80"/>
      <c r="O43" s="80"/>
      <c r="P43" s="80"/>
      <c r="AH43" s="129"/>
    </row>
    <row r="44" spans="2:34" s="74" customFormat="1" ht="35.1" customHeight="1">
      <c r="B44" s="1"/>
      <c r="C44" s="345" t="s">
        <v>264</v>
      </c>
      <c r="D44" s="1935" t="s">
        <v>400</v>
      </c>
      <c r="E44" s="1935"/>
      <c r="F44" s="1935"/>
      <c r="G44" s="1935"/>
      <c r="H44" s="1935"/>
      <c r="I44" s="1935"/>
      <c r="J44" s="1935"/>
      <c r="K44" s="1935"/>
      <c r="L44" s="1935"/>
      <c r="M44" s="1935"/>
      <c r="N44" s="1935"/>
      <c r="O44" s="1935"/>
      <c r="P44" s="1936"/>
      <c r="Q44" s="1923" t="str">
        <f>IF(Q10="なし",ROUNDDOWN(Q26-Q33+Q35,-3),"")</f>
        <v/>
      </c>
      <c r="R44" s="1924"/>
      <c r="S44" s="1924"/>
      <c r="T44" s="1924"/>
      <c r="U44" s="1924"/>
      <c r="V44" s="1924"/>
      <c r="W44" s="1924"/>
      <c r="X44" s="1924"/>
      <c r="Y44" s="1924"/>
      <c r="Z44" s="1924"/>
      <c r="AA44" s="1924"/>
      <c r="AB44" s="1924"/>
      <c r="AC44" s="1924"/>
      <c r="AD44" s="1924"/>
      <c r="AE44" s="1924"/>
      <c r="AF44" s="1924"/>
      <c r="AG44" s="1877"/>
      <c r="AH44" s="84" t="s">
        <v>17</v>
      </c>
    </row>
    <row r="45" spans="2:34" s="74" customFormat="1" ht="35.1" customHeight="1" thickBot="1">
      <c r="C45" s="346" t="s">
        <v>265</v>
      </c>
      <c r="D45" s="1927" t="s">
        <v>651</v>
      </c>
      <c r="E45" s="1927"/>
      <c r="F45" s="1927"/>
      <c r="G45" s="1927"/>
      <c r="H45" s="1927"/>
      <c r="I45" s="1927"/>
      <c r="J45" s="1927"/>
      <c r="K45" s="1927"/>
      <c r="L45" s="1927"/>
      <c r="M45" s="1927"/>
      <c r="N45" s="1927"/>
      <c r="O45" s="1927"/>
      <c r="P45" s="1928"/>
      <c r="Q45" s="1920" t="str">
        <f>IF(Q10="なし",ROUNDDOWN(Q22-Q23-Q24-Q25,-3),"")</f>
        <v/>
      </c>
      <c r="R45" s="1921"/>
      <c r="S45" s="1921"/>
      <c r="T45" s="1921"/>
      <c r="U45" s="1921"/>
      <c r="V45" s="1921"/>
      <c r="W45" s="1921"/>
      <c r="X45" s="1921"/>
      <c r="Y45" s="1921"/>
      <c r="Z45" s="1921"/>
      <c r="AA45" s="1921"/>
      <c r="AB45" s="1921"/>
      <c r="AC45" s="1921"/>
      <c r="AD45" s="1921"/>
      <c r="AE45" s="1921"/>
      <c r="AF45" s="1921"/>
      <c r="AG45" s="1922"/>
      <c r="AH45" s="79" t="s">
        <v>17</v>
      </c>
    </row>
    <row r="46" spans="2:34" s="74" customFormat="1" ht="18.75" customHeight="1">
      <c r="C46" s="74" t="s">
        <v>497</v>
      </c>
    </row>
    <row r="47" spans="2:34" ht="15" customHeight="1">
      <c r="C47" s="1" t="s">
        <v>33</v>
      </c>
    </row>
    <row r="48" spans="2:34" ht="10.5" customHeight="1"/>
    <row r="49" spans="17:34" ht="15" customHeight="1">
      <c r="Q49" s="1918">
        <f>【様式１】加算率!$U$6</f>
        <v>44896</v>
      </c>
      <c r="R49" s="1919"/>
      <c r="S49" s="1919"/>
      <c r="T49" s="1919"/>
      <c r="U49" s="1919"/>
      <c r="V49" s="1919"/>
      <c r="W49" s="1919"/>
      <c r="X49" s="1919"/>
      <c r="Y49" s="1673"/>
      <c r="Z49" s="1673"/>
      <c r="AA49" s="1673"/>
      <c r="AB49" s="1673"/>
      <c r="AC49" s="1673"/>
      <c r="AD49" s="1673"/>
      <c r="AE49" s="1673"/>
      <c r="AF49" s="1673"/>
      <c r="AG49" s="1673"/>
      <c r="AH49" s="1673"/>
    </row>
    <row r="50" spans="17:34" ht="15" customHeight="1">
      <c r="S50" s="1667" t="s">
        <v>18</v>
      </c>
      <c r="T50" s="1667"/>
      <c r="U50" s="1667"/>
      <c r="V50" s="1667"/>
      <c r="W50" s="1667"/>
      <c r="X50" s="1667"/>
      <c r="Y50" s="1668" t="str">
        <f>①平均年齢別児童数計算表!N5</f>
        <v>社会福祉法人　記載例福祉会</v>
      </c>
      <c r="Z50" s="1668"/>
      <c r="AA50" s="1668"/>
      <c r="AB50" s="1668"/>
      <c r="AC50" s="1668"/>
      <c r="AD50" s="1668"/>
      <c r="AE50" s="1668"/>
      <c r="AF50" s="1668"/>
      <c r="AG50" s="1668"/>
      <c r="AH50" s="1668"/>
    </row>
    <row r="51" spans="17:34" ht="15" customHeight="1">
      <c r="S51" s="1667" t="s">
        <v>19</v>
      </c>
      <c r="T51" s="1667"/>
      <c r="U51" s="1667"/>
      <c r="V51" s="1667"/>
      <c r="W51" s="1667"/>
      <c r="X51" s="1667"/>
      <c r="Y51" s="1668" t="str">
        <f>①平均年齢別児童数計算表!N6</f>
        <v>理事長　三木　太郎</v>
      </c>
      <c r="Z51" s="1668"/>
      <c r="AA51" s="1668"/>
      <c r="AB51" s="1668"/>
      <c r="AC51" s="1668"/>
      <c r="AD51" s="1668"/>
      <c r="AE51" s="1668"/>
      <c r="AF51" s="1668"/>
      <c r="AG51" s="1668"/>
      <c r="AH51" s="1668"/>
    </row>
  </sheetData>
  <sheetProtection insertRows="0"/>
  <mergeCells count="66">
    <mergeCell ref="D45:P45"/>
    <mergeCell ref="E21:P21"/>
    <mergeCell ref="F22:P22"/>
    <mergeCell ref="F26:P26"/>
    <mergeCell ref="Q44:AG44"/>
    <mergeCell ref="G28:P28"/>
    <mergeCell ref="D44:P44"/>
    <mergeCell ref="H33:P33"/>
    <mergeCell ref="H35:P35"/>
    <mergeCell ref="D36:AH36"/>
    <mergeCell ref="Q32:AG32"/>
    <mergeCell ref="D40:P40"/>
    <mergeCell ref="D41:P41"/>
    <mergeCell ref="D32:P32"/>
    <mergeCell ref="Q33:AG33"/>
    <mergeCell ref="Q35:AG35"/>
    <mergeCell ref="S51:X51"/>
    <mergeCell ref="Y51:AH51"/>
    <mergeCell ref="S50:X50"/>
    <mergeCell ref="Y50:AH50"/>
    <mergeCell ref="D20:P20"/>
    <mergeCell ref="Y49:AH49"/>
    <mergeCell ref="Q49:X49"/>
    <mergeCell ref="Q22:AG22"/>
    <mergeCell ref="Q23:AG23"/>
    <mergeCell ref="Q45:AG45"/>
    <mergeCell ref="Q40:AG40"/>
    <mergeCell ref="Q41:AG41"/>
    <mergeCell ref="Q29:AG29"/>
    <mergeCell ref="Q24:AG24"/>
    <mergeCell ref="Q27:AG27"/>
    <mergeCell ref="Q28:AG28"/>
    <mergeCell ref="B2:AH2"/>
    <mergeCell ref="Q15:AH15"/>
    <mergeCell ref="V4:AH4"/>
    <mergeCell ref="V5:AH5"/>
    <mergeCell ref="P6:U6"/>
    <mergeCell ref="V6:AH6"/>
    <mergeCell ref="P7:U7"/>
    <mergeCell ref="Q14:AG14"/>
    <mergeCell ref="Q13:AG13"/>
    <mergeCell ref="P4:U4"/>
    <mergeCell ref="P5:U5"/>
    <mergeCell ref="D10:K10"/>
    <mergeCell ref="D13:P13"/>
    <mergeCell ref="Q10:T10"/>
    <mergeCell ref="D15:P15"/>
    <mergeCell ref="F14:P14"/>
    <mergeCell ref="Q11:S11"/>
    <mergeCell ref="Q12:S12"/>
    <mergeCell ref="E17:AH17"/>
    <mergeCell ref="E16:AH16"/>
    <mergeCell ref="F12:P12"/>
    <mergeCell ref="D34:P34"/>
    <mergeCell ref="Q34:AG34"/>
    <mergeCell ref="C16:D16"/>
    <mergeCell ref="C17:D17"/>
    <mergeCell ref="Q19:V19"/>
    <mergeCell ref="F23:P23"/>
    <mergeCell ref="F24:P24"/>
    <mergeCell ref="G27:P27"/>
    <mergeCell ref="Q26:AG26"/>
    <mergeCell ref="Q20:AG20"/>
    <mergeCell ref="Q21:AG21"/>
    <mergeCell ref="F25:P25"/>
    <mergeCell ref="Q25:AG25"/>
  </mergeCells>
  <phoneticPr fontId="7"/>
  <printOptions horizontalCentered="1"/>
  <pageMargins left="0.59055118110236227" right="0.59055118110236227" top="0.39370078740157483" bottom="0.19685039370078741" header="0.31496062992125984" footer="0.19685039370078741"/>
  <pageSetup paperSize="9" scale="79" orientation="portrait" r:id="rId1"/>
  <headerFooter alignWithMargins="0"/>
  <rowBreaks count="1" manualBreakCount="1">
    <brk id="51" max="34"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'【様式４】基準年度算定（入力不要）'!$B$13:$B$21</xm:f>
          </x14:formula1>
          <xm:sqref>Q19:V19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4"/>
  <sheetViews>
    <sheetView zoomScaleNormal="100" zoomScaleSheetLayoutView="100" workbookViewId="0">
      <selection activeCell="C22" sqref="C22"/>
    </sheetView>
  </sheetViews>
  <sheetFormatPr defaultRowHeight="13.5"/>
  <cols>
    <col min="1" max="1" width="9" style="600"/>
    <col min="2" max="2" width="20.75" style="600" customWidth="1"/>
    <col min="3" max="3" width="16.125" style="600" customWidth="1"/>
    <col min="4" max="4" width="14.875" style="600" customWidth="1"/>
    <col min="5" max="5" width="9" style="600"/>
    <col min="6" max="6" width="6.875" style="600" customWidth="1"/>
    <col min="7" max="16384" width="9" style="600"/>
  </cols>
  <sheetData>
    <row r="1" spans="1:16">
      <c r="A1" s="600" t="s">
        <v>516</v>
      </c>
    </row>
    <row r="2" spans="1:16" ht="42" customHeight="1">
      <c r="A2" s="1950" t="s">
        <v>517</v>
      </c>
      <c r="B2" s="1951"/>
      <c r="C2" s="1951"/>
      <c r="D2" s="1951"/>
      <c r="E2" s="1951"/>
      <c r="F2" s="1951"/>
      <c r="G2" s="601"/>
      <c r="H2" s="601"/>
      <c r="I2" s="601"/>
      <c r="J2" s="601"/>
      <c r="K2" s="601"/>
      <c r="L2" s="601"/>
      <c r="M2" s="601"/>
    </row>
    <row r="3" spans="1:16">
      <c r="A3" s="600" t="s">
        <v>518</v>
      </c>
    </row>
    <row r="4" spans="1:16" ht="14.25" thickBot="1">
      <c r="C4" s="602" t="s">
        <v>519</v>
      </c>
    </row>
    <row r="5" spans="1:16" ht="24.95" customHeight="1">
      <c r="A5" s="1952" t="s">
        <v>520</v>
      </c>
      <c r="B5" s="1953"/>
      <c r="C5" s="1953"/>
      <c r="D5" s="1954"/>
    </row>
    <row r="6" spans="1:16" ht="24.95" customHeight="1">
      <c r="A6" s="1955" t="s">
        <v>521</v>
      </c>
      <c r="B6" s="1956"/>
      <c r="C6" s="603">
        <f>C7+C8</f>
        <v>19</v>
      </c>
      <c r="D6" s="604" t="s">
        <v>522</v>
      </c>
    </row>
    <row r="7" spans="1:16" ht="24.95" customHeight="1">
      <c r="A7" s="605"/>
      <c r="B7" s="606" t="s">
        <v>523</v>
      </c>
      <c r="C7" s="607">
        <f>【様式１】加算率!F17</f>
        <v>12</v>
      </c>
      <c r="D7" s="608" t="s">
        <v>524</v>
      </c>
    </row>
    <row r="8" spans="1:16" ht="24.95" customHeight="1">
      <c r="A8" s="609"/>
      <c r="B8" s="610" t="s">
        <v>525</v>
      </c>
      <c r="C8" s="611">
        <f>【様式１】加算率!P17</f>
        <v>7</v>
      </c>
      <c r="D8" s="612" t="s">
        <v>524</v>
      </c>
    </row>
    <row r="9" spans="1:16" ht="24.95" customHeight="1">
      <c r="A9" s="1957" t="s">
        <v>526</v>
      </c>
      <c r="B9" s="1958"/>
      <c r="C9" s="613">
        <f>【様式５】計画書Ⅰ!Q13</f>
        <v>2442000</v>
      </c>
      <c r="D9" s="614" t="s">
        <v>527</v>
      </c>
    </row>
    <row r="10" spans="1:16" ht="24.95" customHeight="1" thickBot="1">
      <c r="A10" s="1959" t="s">
        <v>528</v>
      </c>
      <c r="B10" s="1960"/>
      <c r="C10" s="615" t="str">
        <f>【様式５】計画書Ⅰ!$Q$19</f>
        <v>令和3年度</v>
      </c>
      <c r="D10" s="616"/>
    </row>
    <row r="12" spans="1:16" ht="14.25">
      <c r="B12" s="1949" t="s">
        <v>530</v>
      </c>
      <c r="C12" s="1949"/>
      <c r="D12" s="1949"/>
      <c r="G12" s="617" t="s">
        <v>531</v>
      </c>
      <c r="H12" s="617" t="s">
        <v>532</v>
      </c>
      <c r="I12" s="617" t="s">
        <v>533</v>
      </c>
      <c r="J12" s="617" t="s">
        <v>534</v>
      </c>
      <c r="K12" s="617" t="s">
        <v>535</v>
      </c>
      <c r="L12" s="617" t="s">
        <v>536</v>
      </c>
      <c r="M12" s="617" t="s">
        <v>537</v>
      </c>
      <c r="N12" s="617" t="s">
        <v>538</v>
      </c>
      <c r="O12" s="617" t="s">
        <v>539</v>
      </c>
      <c r="P12" s="617" t="s">
        <v>540</v>
      </c>
    </row>
    <row r="13" spans="1:16" ht="14.25">
      <c r="B13" s="618" t="s">
        <v>533</v>
      </c>
      <c r="C13" s="619">
        <v>0.02</v>
      </c>
      <c r="D13" s="620">
        <f>ROUNDDOWN($C$9*C13/($C$8/100),-3)</f>
        <v>697000</v>
      </c>
      <c r="G13" s="621">
        <f>SUM($C$13:$C$20)</f>
        <v>7.8E-2</v>
      </c>
      <c r="H13" s="621">
        <f>SUM($C$13:$C$20)</f>
        <v>7.8E-2</v>
      </c>
      <c r="I13" s="621">
        <f>SUM($C$14:$C$20)</f>
        <v>5.7999999999999996E-2</v>
      </c>
      <c r="J13" s="621">
        <f>SUM($C$15:$C$20)</f>
        <v>3.9E-2</v>
      </c>
      <c r="K13" s="621">
        <f>SUM($C$16:$C$20)</f>
        <v>2.5999999999999999E-2</v>
      </c>
      <c r="L13" s="621">
        <f>SUM($C$17:$C$20)</f>
        <v>1.5000000000000003E-2</v>
      </c>
      <c r="M13" s="621">
        <f>SUM($C$18:$C$20)</f>
        <v>7.0000000000000001E-3</v>
      </c>
      <c r="N13" s="621">
        <f>SUM($C$19:$C$20)</f>
        <v>-3.0000000000000001E-3</v>
      </c>
      <c r="O13" s="621">
        <f>C20</f>
        <v>0</v>
      </c>
      <c r="P13" s="621">
        <f>D20</f>
        <v>0</v>
      </c>
    </row>
    <row r="14" spans="1:16" ht="14.25">
      <c r="B14" s="618" t="s">
        <v>534</v>
      </c>
      <c r="C14" s="619">
        <v>1.9E-2</v>
      </c>
      <c r="D14" s="620">
        <f t="shared" ref="D14:D21" si="0">ROUNDDOWN($C$9*C14/($C$8/100),-3)</f>
        <v>662000</v>
      </c>
    </row>
    <row r="15" spans="1:16" ht="14.25">
      <c r="B15" s="618" t="s">
        <v>535</v>
      </c>
      <c r="C15" s="622">
        <v>1.2999999999999999E-2</v>
      </c>
      <c r="D15" s="620">
        <f t="shared" si="0"/>
        <v>453000</v>
      </c>
    </row>
    <row r="16" spans="1:16" ht="14.25">
      <c r="B16" s="618" t="s">
        <v>536</v>
      </c>
      <c r="C16" s="622">
        <v>1.0999999999999999E-2</v>
      </c>
      <c r="D16" s="620">
        <f t="shared" si="0"/>
        <v>383000</v>
      </c>
    </row>
    <row r="17" spans="2:4" ht="14.25">
      <c r="B17" s="618" t="s">
        <v>537</v>
      </c>
      <c r="C17" s="622">
        <v>8.0000000000000002E-3</v>
      </c>
      <c r="D17" s="620">
        <f t="shared" si="0"/>
        <v>279000</v>
      </c>
    </row>
    <row r="18" spans="2:4" ht="14.25">
      <c r="B18" s="618" t="s">
        <v>538</v>
      </c>
      <c r="C18" s="622">
        <v>0.01</v>
      </c>
      <c r="D18" s="620">
        <f t="shared" si="0"/>
        <v>348000</v>
      </c>
    </row>
    <row r="19" spans="2:4" ht="14.25">
      <c r="B19" s="623" t="s">
        <v>529</v>
      </c>
      <c r="C19" s="624">
        <v>-3.0000000000000001E-3</v>
      </c>
      <c r="D19" s="620">
        <f t="shared" si="0"/>
        <v>-104000</v>
      </c>
    </row>
    <row r="20" spans="2:4" ht="15.75">
      <c r="B20" s="623" t="s">
        <v>541</v>
      </c>
      <c r="C20" s="624">
        <v>0</v>
      </c>
      <c r="D20" s="625">
        <f t="shared" si="0"/>
        <v>0</v>
      </c>
    </row>
    <row r="21" spans="2:4" ht="15" thickBot="1">
      <c r="B21" s="626" t="s">
        <v>542</v>
      </c>
      <c r="C21" s="627">
        <v>0</v>
      </c>
      <c r="D21" s="628">
        <f t="shared" si="0"/>
        <v>0</v>
      </c>
    </row>
    <row r="22" spans="2:4" ht="15.75" thickTop="1" thickBot="1">
      <c r="B22" s="629" t="s">
        <v>543</v>
      </c>
      <c r="C22" s="630">
        <f>IFERROR(HLOOKUP($C$10,$G$12:$R$13,2,FALSE),"0")</f>
        <v>0</v>
      </c>
      <c r="D22" s="631">
        <f>IFERROR(ROUNDDOWN($C$9*C22/($C$8/100),-3),"0")</f>
        <v>0</v>
      </c>
    </row>
    <row r="23" spans="2:4">
      <c r="B23" s="632"/>
      <c r="D23" s="635"/>
    </row>
    <row r="24" spans="2:4">
      <c r="B24" s="633"/>
    </row>
  </sheetData>
  <mergeCells count="6">
    <mergeCell ref="B12:D12"/>
    <mergeCell ref="A2:F2"/>
    <mergeCell ref="A5:D5"/>
    <mergeCell ref="A6:B6"/>
    <mergeCell ref="A9:B9"/>
    <mergeCell ref="A10:B10"/>
  </mergeCells>
  <phoneticPr fontId="7"/>
  <dataValidations count="1">
    <dataValidation type="list" allowBlank="1" showInputMessage="1" showErrorMessage="1" sqref="C10">
      <formula1>$B$13:$B$20</formula1>
    </dataValidation>
  </dataValidations>
  <pageMargins left="0.7" right="0.7" top="0.75" bottom="0.75" header="0.3" footer="0.3"/>
  <pageSetup paperSize="9" scale="9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AD75"/>
  <sheetViews>
    <sheetView showGridLines="0" view="pageBreakPreview" topLeftCell="K22" zoomScale="55" zoomScaleNormal="100" zoomScaleSheetLayoutView="55" workbookViewId="0">
      <selection activeCell="P30" sqref="P30"/>
    </sheetView>
  </sheetViews>
  <sheetFormatPr defaultColWidth="9.125" defaultRowHeight="12"/>
  <cols>
    <col min="1" max="3" width="4.625" style="113" customWidth="1"/>
    <col min="4" max="4" width="15" style="113" customWidth="1"/>
    <col min="5" max="5" width="7.125" style="113" customWidth="1"/>
    <col min="6" max="6" width="16" style="113" customWidth="1"/>
    <col min="7" max="7" width="7.75" style="113" customWidth="1"/>
    <col min="8" max="8" width="10.125" style="113" customWidth="1"/>
    <col min="9" max="10" width="8.5" style="113" customWidth="1"/>
    <col min="11" max="13" width="15.75" style="113" customWidth="1"/>
    <col min="14" max="14" width="18.75" style="113" customWidth="1"/>
    <col min="15" max="15" width="14.75" style="113" customWidth="1"/>
    <col min="16" max="16" width="18.75" style="113" customWidth="1"/>
    <col min="17" max="20" width="15.75" style="113" customWidth="1"/>
    <col min="21" max="21" width="18.75" style="113" customWidth="1"/>
    <col min="22" max="24" width="15.75" style="113" customWidth="1"/>
    <col min="25" max="25" width="22.625" style="113" customWidth="1"/>
    <col min="26" max="27" width="19.5" style="113" customWidth="1"/>
    <col min="28" max="28" width="22.25" style="113" customWidth="1"/>
    <col min="29" max="29" width="28.625" style="113" customWidth="1"/>
    <col min="30" max="16384" width="9.125" style="113"/>
  </cols>
  <sheetData>
    <row r="1" spans="1:29" ht="33.6" customHeight="1">
      <c r="A1" s="157" t="s">
        <v>412</v>
      </c>
      <c r="Y1" s="1991" t="s">
        <v>205</v>
      </c>
      <c r="Z1" s="1994" t="str">
        <f>【様式６】実績報告書Ⅰ!V5</f>
        <v>記載例小規模保育園</v>
      </c>
      <c r="AA1" s="1995"/>
      <c r="AB1" s="1996"/>
    </row>
    <row r="2" spans="1:29" ht="33.6" customHeight="1">
      <c r="A2" s="112"/>
      <c r="Y2" s="1992"/>
      <c r="Z2" s="1997"/>
      <c r="AA2" s="1998"/>
      <c r="AB2" s="1999"/>
    </row>
    <row r="3" spans="1:29" ht="24.75" customHeight="1" thickBot="1">
      <c r="A3" s="2003" t="s">
        <v>206</v>
      </c>
      <c r="B3" s="2003"/>
      <c r="C3" s="2003"/>
      <c r="D3" s="2003"/>
      <c r="E3" s="2003"/>
      <c r="F3" s="2003"/>
      <c r="G3" s="2003"/>
      <c r="H3" s="2003"/>
      <c r="I3" s="2003"/>
      <c r="J3" s="2003"/>
      <c r="K3" s="2003"/>
      <c r="L3" s="2003"/>
      <c r="M3" s="2003"/>
      <c r="N3" s="158"/>
      <c r="O3" s="114"/>
      <c r="P3" s="114"/>
      <c r="Q3" s="159"/>
      <c r="R3" s="159"/>
      <c r="S3" s="159"/>
      <c r="T3" s="159"/>
      <c r="U3" s="159"/>
      <c r="V3" s="159"/>
      <c r="W3" s="159"/>
      <c r="X3" s="159"/>
      <c r="Y3" s="1993"/>
      <c r="Z3" s="2000"/>
      <c r="AA3" s="2001"/>
      <c r="AB3" s="2002"/>
      <c r="AC3" s="160"/>
    </row>
    <row r="4" spans="1:29" ht="10.9" customHeight="1" thickBot="1">
      <c r="A4" s="158"/>
      <c r="B4" s="158"/>
      <c r="C4" s="158"/>
      <c r="D4" s="158"/>
      <c r="E4" s="158"/>
      <c r="F4" s="158"/>
      <c r="G4" s="158"/>
      <c r="H4" s="158"/>
      <c r="I4" s="158"/>
      <c r="J4" s="158"/>
      <c r="K4" s="158"/>
      <c r="L4" s="158"/>
      <c r="M4" s="158"/>
      <c r="N4" s="158"/>
      <c r="O4" s="114"/>
      <c r="P4" s="114"/>
      <c r="Q4" s="159"/>
      <c r="R4" s="159"/>
      <c r="S4" s="159"/>
      <c r="T4" s="159"/>
      <c r="U4" s="159"/>
      <c r="V4" s="159"/>
      <c r="W4" s="159"/>
      <c r="X4" s="159"/>
      <c r="Y4" s="161"/>
      <c r="Z4" s="131"/>
      <c r="AA4" s="115"/>
      <c r="AB4" s="115"/>
      <c r="AC4" s="160"/>
    </row>
    <row r="5" spans="1:29" ht="20.100000000000001" customHeight="1">
      <c r="A5" s="2004" t="s">
        <v>207</v>
      </c>
      <c r="B5" s="2007" t="s">
        <v>208</v>
      </c>
      <c r="C5" s="2008"/>
      <c r="D5" s="2009"/>
      <c r="E5" s="2016" t="s">
        <v>209</v>
      </c>
      <c r="F5" s="2016" t="s">
        <v>210</v>
      </c>
      <c r="G5" s="2016" t="s">
        <v>380</v>
      </c>
      <c r="H5" s="2016" t="s">
        <v>381</v>
      </c>
      <c r="I5" s="2016" t="s">
        <v>382</v>
      </c>
      <c r="J5" s="2019" t="s">
        <v>211</v>
      </c>
      <c r="K5" s="2022" t="s">
        <v>284</v>
      </c>
      <c r="L5" s="2023"/>
      <c r="M5" s="2023"/>
      <c r="N5" s="2023"/>
      <c r="O5" s="2023"/>
      <c r="P5" s="2024"/>
      <c r="Q5" s="2022" t="s">
        <v>285</v>
      </c>
      <c r="R5" s="2023"/>
      <c r="S5" s="2023"/>
      <c r="T5" s="2023"/>
      <c r="U5" s="2025"/>
      <c r="V5" s="2026" t="s">
        <v>396</v>
      </c>
      <c r="W5" s="2029" t="s">
        <v>395</v>
      </c>
      <c r="X5" s="2029" t="s">
        <v>686</v>
      </c>
      <c r="Y5" s="2038" t="s">
        <v>652</v>
      </c>
      <c r="Z5" s="2032" t="s">
        <v>216</v>
      </c>
      <c r="AA5" s="2033"/>
      <c r="AB5" s="2033"/>
      <c r="AC5" s="2053" t="s">
        <v>506</v>
      </c>
    </row>
    <row r="6" spans="1:29" ht="19.899999999999999" customHeight="1">
      <c r="A6" s="2005"/>
      <c r="B6" s="2010"/>
      <c r="C6" s="2011"/>
      <c r="D6" s="2012"/>
      <c r="E6" s="2017"/>
      <c r="F6" s="2017"/>
      <c r="G6" s="2017"/>
      <c r="H6" s="2017"/>
      <c r="I6" s="2017"/>
      <c r="J6" s="2020"/>
      <c r="K6" s="2041" t="s">
        <v>212</v>
      </c>
      <c r="L6" s="2042"/>
      <c r="M6" s="2042"/>
      <c r="N6" s="2043"/>
      <c r="O6" s="2044" t="s">
        <v>213</v>
      </c>
      <c r="P6" s="2046" t="s">
        <v>214</v>
      </c>
      <c r="Q6" s="2050" t="s">
        <v>394</v>
      </c>
      <c r="R6" s="2051"/>
      <c r="S6" s="2051"/>
      <c r="T6" s="2052"/>
      <c r="U6" s="2048" t="s">
        <v>215</v>
      </c>
      <c r="V6" s="2027"/>
      <c r="W6" s="2030"/>
      <c r="X6" s="2030"/>
      <c r="Y6" s="2039"/>
      <c r="Z6" s="2034"/>
      <c r="AA6" s="2035"/>
      <c r="AB6" s="2035"/>
      <c r="AC6" s="2054"/>
    </row>
    <row r="7" spans="1:29" ht="51.6" customHeight="1" thickBot="1">
      <c r="A7" s="2006"/>
      <c r="B7" s="2013"/>
      <c r="C7" s="2014"/>
      <c r="D7" s="2015"/>
      <c r="E7" s="2018"/>
      <c r="F7" s="2018"/>
      <c r="G7" s="2018"/>
      <c r="H7" s="2018"/>
      <c r="I7" s="2018"/>
      <c r="J7" s="2021"/>
      <c r="K7" s="162" t="s">
        <v>217</v>
      </c>
      <c r="L7" s="163" t="s">
        <v>218</v>
      </c>
      <c r="M7" s="164" t="s">
        <v>219</v>
      </c>
      <c r="N7" s="117" t="s">
        <v>220</v>
      </c>
      <c r="O7" s="2045"/>
      <c r="P7" s="2047"/>
      <c r="Q7" s="165" t="s">
        <v>221</v>
      </c>
      <c r="R7" s="166" t="s">
        <v>222</v>
      </c>
      <c r="S7" s="167" t="s">
        <v>223</v>
      </c>
      <c r="T7" s="824" t="s">
        <v>686</v>
      </c>
      <c r="U7" s="2049"/>
      <c r="V7" s="2028"/>
      <c r="W7" s="2031"/>
      <c r="X7" s="2031"/>
      <c r="Y7" s="2040"/>
      <c r="Z7" s="2036"/>
      <c r="AA7" s="2037"/>
      <c r="AB7" s="2037"/>
      <c r="AC7" s="2055"/>
    </row>
    <row r="8" spans="1:29" ht="30" customHeight="1">
      <c r="A8" s="168">
        <v>1</v>
      </c>
      <c r="B8" s="2056" t="s">
        <v>818</v>
      </c>
      <c r="C8" s="2056"/>
      <c r="D8" s="2056"/>
      <c r="E8" s="169" t="s">
        <v>507</v>
      </c>
      <c r="F8" s="169" t="s">
        <v>819</v>
      </c>
      <c r="G8" s="169">
        <v>29</v>
      </c>
      <c r="H8" s="169" t="s">
        <v>829</v>
      </c>
      <c r="I8" s="170">
        <v>1</v>
      </c>
      <c r="J8" s="171"/>
      <c r="K8" s="201">
        <v>4800000</v>
      </c>
      <c r="L8" s="202">
        <v>267000</v>
      </c>
      <c r="M8" s="202">
        <v>1780000</v>
      </c>
      <c r="N8" s="374">
        <f t="shared" ref="N8:N57" si="0">SUM(K8:M8)</f>
        <v>6847000</v>
      </c>
      <c r="O8" s="636">
        <f>'【様式４】基準年度算定（入力不要）'!D22-SUM(O9:O57)</f>
        <v>0</v>
      </c>
      <c r="P8" s="385">
        <f>SUM(N8:O8)</f>
        <v>6847000</v>
      </c>
      <c r="Q8" s="204">
        <v>4800000</v>
      </c>
      <c r="R8" s="202">
        <v>297000</v>
      </c>
      <c r="S8" s="203">
        <v>1780000</v>
      </c>
      <c r="T8" s="1127">
        <f>'【様式９別添１】賃金改善明細書（職員別）'!I8</f>
        <v>96600</v>
      </c>
      <c r="U8" s="407">
        <f>SUM(Q8:T8)</f>
        <v>6973600</v>
      </c>
      <c r="V8" s="465"/>
      <c r="W8" s="466"/>
      <c r="X8" s="881">
        <f>T8</f>
        <v>96600</v>
      </c>
      <c r="Y8" s="375">
        <f>U8-P8-V8-W8-X8</f>
        <v>30000</v>
      </c>
      <c r="Z8" s="2057"/>
      <c r="AA8" s="2057"/>
      <c r="AB8" s="2057"/>
      <c r="AC8" s="1137"/>
    </row>
    <row r="9" spans="1:29" ht="30" customHeight="1">
      <c r="A9" s="172">
        <f>A8+1</f>
        <v>2</v>
      </c>
      <c r="B9" s="1988" t="s">
        <v>830</v>
      </c>
      <c r="C9" s="1989"/>
      <c r="D9" s="1990"/>
      <c r="E9" s="173" t="s">
        <v>507</v>
      </c>
      <c r="F9" s="174" t="s">
        <v>821</v>
      </c>
      <c r="G9" s="175">
        <v>13</v>
      </c>
      <c r="H9" s="175" t="s">
        <v>829</v>
      </c>
      <c r="I9" s="176">
        <v>1</v>
      </c>
      <c r="J9" s="177"/>
      <c r="K9" s="205">
        <v>2979600</v>
      </c>
      <c r="L9" s="206">
        <v>586000</v>
      </c>
      <c r="M9" s="206">
        <v>1105000</v>
      </c>
      <c r="N9" s="376">
        <f t="shared" si="0"/>
        <v>4670600</v>
      </c>
      <c r="O9" s="637">
        <f>IF(N9=0,0,ROUND('【様式４】基準年度算定（入力不要）'!$D$22/COUNTIF($N$8:$N$57,"&gt;0"),0))</f>
        <v>0</v>
      </c>
      <c r="P9" s="403">
        <f>SUM(N9:O9)</f>
        <v>4670600</v>
      </c>
      <c r="Q9" s="208">
        <v>2979600</v>
      </c>
      <c r="R9" s="208">
        <v>616000</v>
      </c>
      <c r="S9" s="207">
        <v>1105000</v>
      </c>
      <c r="T9" s="211">
        <f>'【様式９別添１】賃金改善明細書（職員別）'!I9</f>
        <v>60000</v>
      </c>
      <c r="U9" s="408">
        <f>SUM(Q9:T9)</f>
        <v>4760600</v>
      </c>
      <c r="V9" s="467"/>
      <c r="W9" s="468"/>
      <c r="X9" s="882">
        <f>T9</f>
        <v>60000</v>
      </c>
      <c r="Y9" s="377">
        <f>U9-P9-V9-W9-X9</f>
        <v>30000</v>
      </c>
      <c r="Z9" s="2058"/>
      <c r="AA9" s="2058"/>
      <c r="AB9" s="2058"/>
      <c r="AC9" s="1138" t="s">
        <v>507</v>
      </c>
    </row>
    <row r="10" spans="1:29" ht="30" customHeight="1">
      <c r="A10" s="178">
        <f t="shared" ref="A10:A57" si="1">A9+1</f>
        <v>3</v>
      </c>
      <c r="B10" s="1988" t="s">
        <v>831</v>
      </c>
      <c r="C10" s="1989"/>
      <c r="D10" s="1990"/>
      <c r="E10" s="173" t="s">
        <v>507</v>
      </c>
      <c r="F10" s="174" t="s">
        <v>823</v>
      </c>
      <c r="G10" s="174">
        <v>9</v>
      </c>
      <c r="H10" s="174" t="s">
        <v>829</v>
      </c>
      <c r="I10" s="179">
        <v>1</v>
      </c>
      <c r="J10" s="180"/>
      <c r="K10" s="205">
        <v>2859600</v>
      </c>
      <c r="L10" s="206">
        <v>639000</v>
      </c>
      <c r="M10" s="210">
        <v>1060000</v>
      </c>
      <c r="N10" s="376">
        <f t="shared" si="0"/>
        <v>4558600</v>
      </c>
      <c r="O10" s="637">
        <f>IF(N10=0,0,ROUND('【様式４】基準年度算定（入力不要）'!$D$22/COUNTIF($N$8:$N$57,"&gt;0"),0))</f>
        <v>0</v>
      </c>
      <c r="P10" s="404">
        <f>SUM(N10:O10)</f>
        <v>4558600</v>
      </c>
      <c r="Q10" s="208">
        <v>2859600</v>
      </c>
      <c r="R10" s="208">
        <v>669000</v>
      </c>
      <c r="S10" s="211">
        <v>1060000</v>
      </c>
      <c r="T10" s="211">
        <f>'【様式９別添１】賃金改善明細書（職員別）'!I10</f>
        <v>57600</v>
      </c>
      <c r="U10" s="408">
        <f t="shared" ref="U10:U56" si="2">SUM(Q10:T10)</f>
        <v>4646200</v>
      </c>
      <c r="V10" s="467"/>
      <c r="W10" s="468"/>
      <c r="X10" s="882">
        <f t="shared" ref="X10:X56" si="3">T10</f>
        <v>57600</v>
      </c>
      <c r="Y10" s="377">
        <f t="shared" ref="Y10:Y56" si="4">U10-P10-V10-W10-X10</f>
        <v>30000</v>
      </c>
      <c r="Z10" s="2059"/>
      <c r="AA10" s="1962"/>
      <c r="AB10" s="1962"/>
      <c r="AC10" s="1138" t="s">
        <v>507</v>
      </c>
    </row>
    <row r="11" spans="1:29" ht="30" customHeight="1">
      <c r="A11" s="178">
        <f t="shared" si="1"/>
        <v>4</v>
      </c>
      <c r="B11" s="1988" t="s">
        <v>832</v>
      </c>
      <c r="C11" s="1989"/>
      <c r="D11" s="1990"/>
      <c r="E11" s="173" t="s">
        <v>507</v>
      </c>
      <c r="F11" s="174" t="s">
        <v>833</v>
      </c>
      <c r="G11" s="174">
        <v>8</v>
      </c>
      <c r="H11" s="174" t="s">
        <v>829</v>
      </c>
      <c r="I11" s="179">
        <v>1</v>
      </c>
      <c r="J11" s="180"/>
      <c r="K11" s="205">
        <v>2811600</v>
      </c>
      <c r="L11" s="206">
        <v>457000</v>
      </c>
      <c r="M11" s="210">
        <v>1043000</v>
      </c>
      <c r="N11" s="376">
        <f t="shared" si="0"/>
        <v>4311600</v>
      </c>
      <c r="O11" s="637">
        <f>IF(N11=0,0,ROUND('【様式４】基準年度算定（入力不要）'!$D$22/COUNTIF($N$8:$N$57,"&gt;0"),0))</f>
        <v>0</v>
      </c>
      <c r="P11" s="404">
        <f t="shared" ref="P11:P57" si="5">SUM(N11:O11)</f>
        <v>4311600</v>
      </c>
      <c r="Q11" s="208">
        <v>2811600</v>
      </c>
      <c r="R11" s="208">
        <v>487000</v>
      </c>
      <c r="S11" s="211">
        <v>1043000</v>
      </c>
      <c r="T11" s="211">
        <f>'【様式９別添１】賃金改善明細書（職員別）'!I11</f>
        <v>56400</v>
      </c>
      <c r="U11" s="408">
        <f t="shared" si="2"/>
        <v>4398000</v>
      </c>
      <c r="V11" s="467"/>
      <c r="W11" s="468"/>
      <c r="X11" s="882">
        <f t="shared" si="3"/>
        <v>56400</v>
      </c>
      <c r="Y11" s="377">
        <f t="shared" si="4"/>
        <v>30000</v>
      </c>
      <c r="Z11" s="1987" t="s">
        <v>866</v>
      </c>
      <c r="AA11" s="1987"/>
      <c r="AB11" s="1987"/>
      <c r="AC11" s="1138" t="s">
        <v>507</v>
      </c>
    </row>
    <row r="12" spans="1:29" ht="30" customHeight="1">
      <c r="A12" s="178">
        <f t="shared" si="1"/>
        <v>5</v>
      </c>
      <c r="B12" s="1988" t="s">
        <v>834</v>
      </c>
      <c r="C12" s="1989"/>
      <c r="D12" s="1990"/>
      <c r="E12" s="173" t="s">
        <v>507</v>
      </c>
      <c r="F12" s="174" t="s">
        <v>833</v>
      </c>
      <c r="G12" s="174">
        <v>2</v>
      </c>
      <c r="H12" s="174" t="s">
        <v>829</v>
      </c>
      <c r="I12" s="179">
        <v>1</v>
      </c>
      <c r="J12" s="180"/>
      <c r="K12" s="205">
        <v>2475600</v>
      </c>
      <c r="L12" s="206">
        <v>198000</v>
      </c>
      <c r="M12" s="210">
        <v>918000</v>
      </c>
      <c r="N12" s="376">
        <f t="shared" si="0"/>
        <v>3591600</v>
      </c>
      <c r="O12" s="637">
        <f>IF(N12=0,0,ROUND('【様式４】基準年度算定（入力不要）'!$D$22/COUNTIF($N$8:$N$57,"&gt;0"),0))</f>
        <v>0</v>
      </c>
      <c r="P12" s="404">
        <f t="shared" si="5"/>
        <v>3591600</v>
      </c>
      <c r="Q12" s="208">
        <v>2475600</v>
      </c>
      <c r="R12" s="208">
        <v>228000</v>
      </c>
      <c r="S12" s="211">
        <v>918000</v>
      </c>
      <c r="T12" s="211">
        <f>'【様式９別添１】賃金改善明細書（職員別）'!I12</f>
        <v>49800</v>
      </c>
      <c r="U12" s="408">
        <f t="shared" si="2"/>
        <v>3671400</v>
      </c>
      <c r="V12" s="467"/>
      <c r="W12" s="468"/>
      <c r="X12" s="882">
        <f t="shared" si="3"/>
        <v>49800</v>
      </c>
      <c r="Y12" s="377">
        <f t="shared" si="4"/>
        <v>30000</v>
      </c>
      <c r="Z12" s="1987" t="s">
        <v>866</v>
      </c>
      <c r="AA12" s="1987"/>
      <c r="AB12" s="1987"/>
      <c r="AC12" s="1138" t="s">
        <v>507</v>
      </c>
    </row>
    <row r="13" spans="1:29" ht="30" customHeight="1">
      <c r="A13" s="178">
        <f t="shared" si="1"/>
        <v>6</v>
      </c>
      <c r="B13" s="1988" t="s">
        <v>835</v>
      </c>
      <c r="C13" s="1989"/>
      <c r="D13" s="1990"/>
      <c r="E13" s="173" t="s">
        <v>507</v>
      </c>
      <c r="F13" s="174" t="s">
        <v>833</v>
      </c>
      <c r="G13" s="173">
        <v>5</v>
      </c>
      <c r="H13" s="173" t="s">
        <v>836</v>
      </c>
      <c r="I13" s="181">
        <v>0.8</v>
      </c>
      <c r="J13" s="182"/>
      <c r="K13" s="205">
        <v>2124480</v>
      </c>
      <c r="L13" s="206">
        <v>208000</v>
      </c>
      <c r="M13" s="211">
        <v>788000</v>
      </c>
      <c r="N13" s="376">
        <f t="shared" si="0"/>
        <v>3120480</v>
      </c>
      <c r="O13" s="637">
        <f>IF(N13=0,0,ROUND('【様式４】基準年度算定（入力不要）'!$D$22/COUNTIF($N$8:$N$57,"&gt;0"),0))</f>
        <v>0</v>
      </c>
      <c r="P13" s="404">
        <f t="shared" si="5"/>
        <v>3120480</v>
      </c>
      <c r="Q13" s="208">
        <v>2124480</v>
      </c>
      <c r="R13" s="208">
        <v>232000</v>
      </c>
      <c r="S13" s="211">
        <v>788000</v>
      </c>
      <c r="T13" s="211">
        <f>'【様式９別添１】賃金改善明細書（職員別）'!I13</f>
        <v>42600</v>
      </c>
      <c r="U13" s="408">
        <f t="shared" si="2"/>
        <v>3187080</v>
      </c>
      <c r="V13" s="467"/>
      <c r="W13" s="468"/>
      <c r="X13" s="882">
        <f t="shared" si="3"/>
        <v>42600</v>
      </c>
      <c r="Y13" s="377">
        <f t="shared" si="4"/>
        <v>24000</v>
      </c>
      <c r="Z13" s="1962"/>
      <c r="AA13" s="1962"/>
      <c r="AB13" s="1962"/>
      <c r="AC13" s="1138" t="s">
        <v>507</v>
      </c>
    </row>
    <row r="14" spans="1:29" ht="30" customHeight="1">
      <c r="A14" s="178">
        <f t="shared" si="1"/>
        <v>7</v>
      </c>
      <c r="B14" s="1988" t="s">
        <v>837</v>
      </c>
      <c r="C14" s="1989"/>
      <c r="D14" s="1990"/>
      <c r="E14" s="173" t="s">
        <v>507</v>
      </c>
      <c r="F14" s="174" t="s">
        <v>833</v>
      </c>
      <c r="G14" s="174">
        <v>3</v>
      </c>
      <c r="H14" s="173" t="s">
        <v>836</v>
      </c>
      <c r="I14" s="179">
        <v>0.6</v>
      </c>
      <c r="J14" s="180"/>
      <c r="K14" s="205">
        <v>1521360</v>
      </c>
      <c r="L14" s="206">
        <v>201000</v>
      </c>
      <c r="M14" s="211">
        <v>564000</v>
      </c>
      <c r="N14" s="376">
        <f t="shared" si="0"/>
        <v>2286360</v>
      </c>
      <c r="O14" s="637">
        <f>IF(N14=0,0,ROUND('【様式４】基準年度算定（入力不要）'!$D$22/COUNTIF($N$8:$N$57,"&gt;0"),0))</f>
        <v>0</v>
      </c>
      <c r="P14" s="404">
        <f t="shared" si="5"/>
        <v>2286360</v>
      </c>
      <c r="Q14" s="208">
        <v>1521360</v>
      </c>
      <c r="R14" s="208">
        <v>219000</v>
      </c>
      <c r="S14" s="211">
        <v>564000</v>
      </c>
      <c r="T14" s="211">
        <f>'【様式９別添１】賃金改善明細書（職員別）'!I14</f>
        <v>30600</v>
      </c>
      <c r="U14" s="408">
        <f t="shared" si="2"/>
        <v>2334960</v>
      </c>
      <c r="V14" s="467"/>
      <c r="W14" s="468"/>
      <c r="X14" s="882">
        <f t="shared" si="3"/>
        <v>30600</v>
      </c>
      <c r="Y14" s="377">
        <f t="shared" si="4"/>
        <v>18000</v>
      </c>
      <c r="Z14" s="1962"/>
      <c r="AA14" s="1962"/>
      <c r="AB14" s="1962"/>
      <c r="AC14" s="1138" t="s">
        <v>507</v>
      </c>
    </row>
    <row r="15" spans="1:29" ht="30" customHeight="1">
      <c r="A15" s="178">
        <f t="shared" si="1"/>
        <v>8</v>
      </c>
      <c r="B15" s="1986" t="s">
        <v>838</v>
      </c>
      <c r="C15" s="1986"/>
      <c r="D15" s="1986"/>
      <c r="E15" s="173" t="s">
        <v>507</v>
      </c>
      <c r="F15" s="174" t="s">
        <v>833</v>
      </c>
      <c r="G15" s="174">
        <v>3</v>
      </c>
      <c r="H15" s="173" t="s">
        <v>836</v>
      </c>
      <c r="I15" s="179">
        <v>0.4</v>
      </c>
      <c r="J15" s="179"/>
      <c r="K15" s="205">
        <v>1014240</v>
      </c>
      <c r="L15" s="206">
        <v>141000</v>
      </c>
      <c r="M15" s="211">
        <v>376000</v>
      </c>
      <c r="N15" s="376">
        <f t="shared" si="0"/>
        <v>1531240</v>
      </c>
      <c r="O15" s="637">
        <f>IF(N15=0,0,ROUND('【様式４】基準年度算定（入力不要）'!$D$22/COUNTIF($N$8:$N$57,"&gt;0"),0))</f>
        <v>0</v>
      </c>
      <c r="P15" s="404">
        <f t="shared" si="5"/>
        <v>1531240</v>
      </c>
      <c r="Q15" s="208">
        <v>1014240</v>
      </c>
      <c r="R15" s="208">
        <v>153000</v>
      </c>
      <c r="S15" s="211">
        <v>376000</v>
      </c>
      <c r="T15" s="211">
        <f>'【様式９別添１】賃金改善明細書（職員別）'!I15</f>
        <v>20400</v>
      </c>
      <c r="U15" s="408">
        <f t="shared" si="2"/>
        <v>1563640</v>
      </c>
      <c r="V15" s="467"/>
      <c r="W15" s="468"/>
      <c r="X15" s="882">
        <f t="shared" si="3"/>
        <v>20400</v>
      </c>
      <c r="Y15" s="377">
        <f t="shared" si="4"/>
        <v>12000</v>
      </c>
      <c r="Z15" s="1962"/>
      <c r="AA15" s="1962"/>
      <c r="AB15" s="1962"/>
      <c r="AC15" s="1138"/>
    </row>
    <row r="16" spans="1:29" ht="30" customHeight="1">
      <c r="A16" s="178">
        <f t="shared" si="1"/>
        <v>9</v>
      </c>
      <c r="B16" s="1986" t="s">
        <v>839</v>
      </c>
      <c r="C16" s="1986"/>
      <c r="D16" s="1986"/>
      <c r="E16" s="173" t="s">
        <v>507</v>
      </c>
      <c r="F16" s="174" t="s">
        <v>840</v>
      </c>
      <c r="G16" s="174">
        <v>3</v>
      </c>
      <c r="H16" s="173" t="s">
        <v>836</v>
      </c>
      <c r="I16" s="179">
        <v>0.2</v>
      </c>
      <c r="J16" s="179"/>
      <c r="K16" s="205">
        <v>507120</v>
      </c>
      <c r="L16" s="206">
        <v>141000</v>
      </c>
      <c r="M16" s="211">
        <v>188000</v>
      </c>
      <c r="N16" s="376">
        <f t="shared" si="0"/>
        <v>836120</v>
      </c>
      <c r="O16" s="637">
        <f>IF(N16=0,0,ROUND('【様式４】基準年度算定（入力不要）'!$D$22/COUNTIF($N$8:$N$57,"&gt;0"),0))</f>
        <v>0</v>
      </c>
      <c r="P16" s="404">
        <f t="shared" si="5"/>
        <v>836120</v>
      </c>
      <c r="Q16" s="208">
        <v>507120</v>
      </c>
      <c r="R16" s="208">
        <v>147000</v>
      </c>
      <c r="S16" s="211">
        <v>188000</v>
      </c>
      <c r="T16" s="211">
        <f>'【様式９別添１】賃金改善明細書（職員別）'!I16</f>
        <v>10200</v>
      </c>
      <c r="U16" s="408">
        <f t="shared" si="2"/>
        <v>852320</v>
      </c>
      <c r="V16" s="467"/>
      <c r="W16" s="468"/>
      <c r="X16" s="882">
        <f t="shared" si="3"/>
        <v>10200</v>
      </c>
      <c r="Y16" s="377">
        <f t="shared" si="4"/>
        <v>6000</v>
      </c>
      <c r="Z16" s="1962"/>
      <c r="AA16" s="1962"/>
      <c r="AB16" s="1962"/>
      <c r="AC16" s="1138"/>
    </row>
    <row r="17" spans="1:29" ht="30" customHeight="1">
      <c r="A17" s="178">
        <f t="shared" si="1"/>
        <v>10</v>
      </c>
      <c r="B17" s="1986" t="s">
        <v>841</v>
      </c>
      <c r="C17" s="1986"/>
      <c r="D17" s="1986"/>
      <c r="E17" s="173" t="s">
        <v>507</v>
      </c>
      <c r="F17" s="174" t="s">
        <v>840</v>
      </c>
      <c r="G17" s="174">
        <v>2</v>
      </c>
      <c r="H17" s="173" t="s">
        <v>836</v>
      </c>
      <c r="I17" s="179">
        <v>0.2</v>
      </c>
      <c r="J17" s="179"/>
      <c r="K17" s="205">
        <v>495120</v>
      </c>
      <c r="L17" s="206">
        <v>138000</v>
      </c>
      <c r="M17" s="211">
        <v>184000</v>
      </c>
      <c r="N17" s="376">
        <f t="shared" si="0"/>
        <v>817120</v>
      </c>
      <c r="O17" s="637">
        <f>IF(N17=0,0,ROUND('【様式４】基準年度算定（入力不要）'!$D$22/COUNTIF($N$8:$N$57,"&gt;0"),0))</f>
        <v>0</v>
      </c>
      <c r="P17" s="404">
        <f t="shared" si="5"/>
        <v>817120</v>
      </c>
      <c r="Q17" s="208">
        <v>495120</v>
      </c>
      <c r="R17" s="208">
        <v>144000</v>
      </c>
      <c r="S17" s="211">
        <v>184000</v>
      </c>
      <c r="T17" s="211">
        <f>'【様式９別添１】賃金改善明細書（職員別）'!I17</f>
        <v>10200</v>
      </c>
      <c r="U17" s="408">
        <f t="shared" si="2"/>
        <v>833320</v>
      </c>
      <c r="V17" s="467"/>
      <c r="W17" s="468"/>
      <c r="X17" s="882">
        <f t="shared" si="3"/>
        <v>10200</v>
      </c>
      <c r="Y17" s="377">
        <f t="shared" si="4"/>
        <v>6000</v>
      </c>
      <c r="Z17" s="1962"/>
      <c r="AA17" s="1962"/>
      <c r="AB17" s="1962"/>
      <c r="AC17" s="1138"/>
    </row>
    <row r="18" spans="1:29" ht="30" customHeight="1">
      <c r="A18" s="178">
        <f t="shared" si="1"/>
        <v>11</v>
      </c>
      <c r="B18" s="1986" t="s">
        <v>842</v>
      </c>
      <c r="C18" s="1986"/>
      <c r="D18" s="1986"/>
      <c r="E18" s="173" t="s">
        <v>507</v>
      </c>
      <c r="F18" s="174" t="s">
        <v>833</v>
      </c>
      <c r="G18" s="174">
        <v>4</v>
      </c>
      <c r="H18" s="173" t="s">
        <v>836</v>
      </c>
      <c r="I18" s="179">
        <v>0.25</v>
      </c>
      <c r="J18" s="179"/>
      <c r="K18" s="205">
        <v>648900</v>
      </c>
      <c r="L18" s="206">
        <v>205000</v>
      </c>
      <c r="M18" s="211">
        <v>241000</v>
      </c>
      <c r="N18" s="376">
        <f t="shared" si="0"/>
        <v>1094900</v>
      </c>
      <c r="O18" s="637">
        <f>IF(N18=0,0,ROUND('【様式４】基準年度算定（入力不要）'!$D$22/COUNTIF($N$8:$N$57,"&gt;0"),0))</f>
        <v>0</v>
      </c>
      <c r="P18" s="404">
        <f t="shared" si="5"/>
        <v>1094900</v>
      </c>
      <c r="Q18" s="208">
        <v>648900</v>
      </c>
      <c r="R18" s="208">
        <v>212500</v>
      </c>
      <c r="S18" s="211">
        <v>241000</v>
      </c>
      <c r="T18" s="211">
        <f>'【様式９別添１】賃金改善明細書（職員別）'!I18</f>
        <v>13200</v>
      </c>
      <c r="U18" s="408">
        <f t="shared" si="2"/>
        <v>1115600</v>
      </c>
      <c r="V18" s="467"/>
      <c r="W18" s="468"/>
      <c r="X18" s="882">
        <f t="shared" si="3"/>
        <v>13200</v>
      </c>
      <c r="Y18" s="377">
        <f t="shared" si="4"/>
        <v>7500</v>
      </c>
      <c r="Z18" s="1962"/>
      <c r="AA18" s="1962"/>
      <c r="AB18" s="1962"/>
      <c r="AC18" s="1138" t="s">
        <v>507</v>
      </c>
    </row>
    <row r="19" spans="1:29" ht="30" customHeight="1">
      <c r="A19" s="178">
        <f t="shared" si="1"/>
        <v>12</v>
      </c>
      <c r="B19" s="1986" t="s">
        <v>843</v>
      </c>
      <c r="C19" s="1986"/>
      <c r="D19" s="1986"/>
      <c r="E19" s="173" t="s">
        <v>507</v>
      </c>
      <c r="F19" s="174" t="s">
        <v>833</v>
      </c>
      <c r="G19" s="174">
        <v>4</v>
      </c>
      <c r="H19" s="173" t="s">
        <v>836</v>
      </c>
      <c r="I19" s="179">
        <v>0.2</v>
      </c>
      <c r="J19" s="179"/>
      <c r="K19" s="205">
        <v>519120</v>
      </c>
      <c r="L19" s="206">
        <v>205000</v>
      </c>
      <c r="M19" s="211">
        <v>193000</v>
      </c>
      <c r="N19" s="376">
        <f t="shared" si="0"/>
        <v>917120</v>
      </c>
      <c r="O19" s="637">
        <f>IF(N19=0,0,ROUND('【様式４】基準年度算定（入力不要）'!$D$22/COUNTIF($N$8:$N$57,"&gt;0"),0))</f>
        <v>0</v>
      </c>
      <c r="P19" s="404">
        <f t="shared" si="5"/>
        <v>917120</v>
      </c>
      <c r="Q19" s="208">
        <v>519120</v>
      </c>
      <c r="R19" s="208">
        <v>211000</v>
      </c>
      <c r="S19" s="211">
        <v>193000</v>
      </c>
      <c r="T19" s="211">
        <f>'【様式９別添１】賃金改善明細書（職員別）'!I19</f>
        <v>10800</v>
      </c>
      <c r="U19" s="408">
        <f t="shared" si="2"/>
        <v>933920</v>
      </c>
      <c r="V19" s="467"/>
      <c r="W19" s="468"/>
      <c r="X19" s="882">
        <f t="shared" si="3"/>
        <v>10800</v>
      </c>
      <c r="Y19" s="377">
        <f t="shared" si="4"/>
        <v>6000</v>
      </c>
      <c r="Z19" s="1962"/>
      <c r="AA19" s="1962"/>
      <c r="AB19" s="1962"/>
      <c r="AC19" s="1138" t="s">
        <v>507</v>
      </c>
    </row>
    <row r="20" spans="1:29" ht="30" customHeight="1">
      <c r="A20" s="178">
        <f t="shared" si="1"/>
        <v>13</v>
      </c>
      <c r="B20" s="1986" t="s">
        <v>844</v>
      </c>
      <c r="C20" s="1986"/>
      <c r="D20" s="1986"/>
      <c r="E20" s="173" t="s">
        <v>507</v>
      </c>
      <c r="F20" s="174" t="s">
        <v>845</v>
      </c>
      <c r="G20" s="174">
        <v>3</v>
      </c>
      <c r="H20" s="173" t="s">
        <v>836</v>
      </c>
      <c r="I20" s="179">
        <v>0.5</v>
      </c>
      <c r="J20" s="179"/>
      <c r="K20" s="205">
        <v>1267800</v>
      </c>
      <c r="L20" s="206">
        <v>141000</v>
      </c>
      <c r="M20" s="211">
        <v>470000</v>
      </c>
      <c r="N20" s="376">
        <f t="shared" si="0"/>
        <v>1878800</v>
      </c>
      <c r="O20" s="637">
        <f>IF(N20=0,0,ROUND('【様式４】基準年度算定（入力不要）'!$D$22/COUNTIF($N$8:$N$57,"&gt;0"),0))</f>
        <v>0</v>
      </c>
      <c r="P20" s="404">
        <f t="shared" si="5"/>
        <v>1878800</v>
      </c>
      <c r="Q20" s="208">
        <v>1267800</v>
      </c>
      <c r="R20" s="208">
        <v>156000</v>
      </c>
      <c r="S20" s="211">
        <v>470000</v>
      </c>
      <c r="T20" s="211">
        <f>'【様式９別添１】賃金改善明細書（職員別）'!I20</f>
        <v>25800</v>
      </c>
      <c r="U20" s="408">
        <f t="shared" si="2"/>
        <v>1919600</v>
      </c>
      <c r="V20" s="467"/>
      <c r="W20" s="468"/>
      <c r="X20" s="882">
        <f t="shared" si="3"/>
        <v>25800</v>
      </c>
      <c r="Y20" s="377">
        <f t="shared" si="4"/>
        <v>15000</v>
      </c>
      <c r="Z20" s="1962"/>
      <c r="AA20" s="1962"/>
      <c r="AB20" s="1962"/>
      <c r="AC20" s="1138"/>
    </row>
    <row r="21" spans="1:29" ht="30" customHeight="1">
      <c r="A21" s="178">
        <f t="shared" si="1"/>
        <v>14</v>
      </c>
      <c r="B21" s="1986" t="s">
        <v>846</v>
      </c>
      <c r="C21" s="1986"/>
      <c r="D21" s="1986"/>
      <c r="E21" s="173" t="s">
        <v>507</v>
      </c>
      <c r="F21" s="174" t="s">
        <v>847</v>
      </c>
      <c r="G21" s="174">
        <v>3</v>
      </c>
      <c r="H21" s="173" t="s">
        <v>836</v>
      </c>
      <c r="I21" s="179">
        <v>0.5</v>
      </c>
      <c r="J21" s="179"/>
      <c r="K21" s="205">
        <v>1267800</v>
      </c>
      <c r="L21" s="206">
        <v>141000</v>
      </c>
      <c r="M21" s="211">
        <v>470000</v>
      </c>
      <c r="N21" s="376">
        <f t="shared" si="0"/>
        <v>1878800</v>
      </c>
      <c r="O21" s="637">
        <f>IF(N21=0,0,ROUND('【様式４】基準年度算定（入力不要）'!$D$22/COUNTIF($N$8:$N$57,"&gt;0"),0))</f>
        <v>0</v>
      </c>
      <c r="P21" s="404">
        <f t="shared" si="5"/>
        <v>1878800</v>
      </c>
      <c r="Q21" s="208">
        <v>1267800</v>
      </c>
      <c r="R21" s="208">
        <v>156000</v>
      </c>
      <c r="S21" s="211">
        <v>470000</v>
      </c>
      <c r="T21" s="211">
        <f>'【様式９別添１】賃金改善明細書（職員別）'!I21</f>
        <v>25800</v>
      </c>
      <c r="U21" s="408">
        <f t="shared" si="2"/>
        <v>1919600</v>
      </c>
      <c r="V21" s="467"/>
      <c r="W21" s="468"/>
      <c r="X21" s="882">
        <f t="shared" si="3"/>
        <v>25800</v>
      </c>
      <c r="Y21" s="377">
        <f t="shared" si="4"/>
        <v>15000</v>
      </c>
      <c r="Z21" s="1962"/>
      <c r="AA21" s="1962"/>
      <c r="AB21" s="1962"/>
      <c r="AC21" s="1138"/>
    </row>
    <row r="22" spans="1:29" ht="30" customHeight="1">
      <c r="A22" s="178">
        <f t="shared" si="1"/>
        <v>15</v>
      </c>
      <c r="B22" s="1986" t="s">
        <v>848</v>
      </c>
      <c r="C22" s="1986"/>
      <c r="D22" s="1986"/>
      <c r="E22" s="173" t="s">
        <v>507</v>
      </c>
      <c r="F22" s="174" t="s">
        <v>849</v>
      </c>
      <c r="G22" s="174">
        <v>3</v>
      </c>
      <c r="H22" s="173" t="s">
        <v>836</v>
      </c>
      <c r="I22" s="179">
        <v>0.5</v>
      </c>
      <c r="J22" s="179"/>
      <c r="K22" s="205">
        <v>1267800</v>
      </c>
      <c r="L22" s="206">
        <v>141000</v>
      </c>
      <c r="M22" s="211">
        <v>470000</v>
      </c>
      <c r="N22" s="376">
        <f t="shared" si="0"/>
        <v>1878800</v>
      </c>
      <c r="O22" s="637">
        <f>IF(N22=0,0,ROUND('【様式４】基準年度算定（入力不要）'!$D$22/COUNTIF($N$8:$N$57,"&gt;0"),0))</f>
        <v>0</v>
      </c>
      <c r="P22" s="404">
        <f t="shared" si="5"/>
        <v>1878800</v>
      </c>
      <c r="Q22" s="208">
        <v>1267800</v>
      </c>
      <c r="R22" s="208">
        <v>156000</v>
      </c>
      <c r="S22" s="211">
        <v>470000</v>
      </c>
      <c r="T22" s="211">
        <f>'【様式９別添１】賃金改善明細書（職員別）'!I22</f>
        <v>25800</v>
      </c>
      <c r="U22" s="408">
        <f t="shared" si="2"/>
        <v>1919600</v>
      </c>
      <c r="V22" s="467"/>
      <c r="W22" s="468"/>
      <c r="X22" s="882">
        <f t="shared" si="3"/>
        <v>25800</v>
      </c>
      <c r="Y22" s="377">
        <f t="shared" si="4"/>
        <v>15000</v>
      </c>
      <c r="Z22" s="1962"/>
      <c r="AA22" s="1962"/>
      <c r="AB22" s="1962"/>
      <c r="AC22" s="1138"/>
    </row>
    <row r="23" spans="1:29" ht="30" customHeight="1">
      <c r="A23" s="178">
        <f t="shared" si="1"/>
        <v>16</v>
      </c>
      <c r="B23" s="1986" t="s">
        <v>850</v>
      </c>
      <c r="C23" s="1986"/>
      <c r="D23" s="1986"/>
      <c r="E23" s="173" t="s">
        <v>507</v>
      </c>
      <c r="F23" s="174" t="s">
        <v>851</v>
      </c>
      <c r="G23" s="174">
        <v>3</v>
      </c>
      <c r="H23" s="173" t="s">
        <v>836</v>
      </c>
      <c r="I23" s="179">
        <v>0.8</v>
      </c>
      <c r="J23" s="179"/>
      <c r="K23" s="205">
        <v>2028480</v>
      </c>
      <c r="L23" s="206">
        <v>201000</v>
      </c>
      <c r="M23" s="211">
        <v>752000</v>
      </c>
      <c r="N23" s="376">
        <f t="shared" si="0"/>
        <v>2981480</v>
      </c>
      <c r="O23" s="637">
        <f>IF(N23=0,0,ROUND('【様式４】基準年度算定（入力不要）'!$D$22/COUNTIF($N$8:$N$57,"&gt;0"),0))</f>
        <v>0</v>
      </c>
      <c r="P23" s="404">
        <f t="shared" si="5"/>
        <v>2981480</v>
      </c>
      <c r="Q23" s="208">
        <v>2028480</v>
      </c>
      <c r="R23" s="208">
        <v>225000</v>
      </c>
      <c r="S23" s="211">
        <v>752000</v>
      </c>
      <c r="T23" s="211">
        <f>'【様式９別添１】賃金改善明細書（職員別）'!I23</f>
        <v>40800</v>
      </c>
      <c r="U23" s="408">
        <f t="shared" si="2"/>
        <v>3046280</v>
      </c>
      <c r="V23" s="467"/>
      <c r="W23" s="468"/>
      <c r="X23" s="882">
        <f t="shared" si="3"/>
        <v>40800</v>
      </c>
      <c r="Y23" s="377">
        <f t="shared" si="4"/>
        <v>24000</v>
      </c>
      <c r="Z23" s="1962"/>
      <c r="AA23" s="1962"/>
      <c r="AB23" s="1962"/>
      <c r="AC23" s="1138" t="s">
        <v>507</v>
      </c>
    </row>
    <row r="24" spans="1:29" ht="30" customHeight="1">
      <c r="A24" s="178">
        <f t="shared" si="1"/>
        <v>17</v>
      </c>
      <c r="B24" s="1961"/>
      <c r="C24" s="1961"/>
      <c r="D24" s="1961"/>
      <c r="E24" s="477"/>
      <c r="F24" s="477"/>
      <c r="G24" s="477"/>
      <c r="H24" s="174"/>
      <c r="I24" s="179"/>
      <c r="J24" s="179"/>
      <c r="K24" s="205"/>
      <c r="L24" s="206"/>
      <c r="M24" s="211"/>
      <c r="N24" s="376">
        <f t="shared" si="0"/>
        <v>0</v>
      </c>
      <c r="O24" s="637">
        <f>IF(N24=0,0,ROUND('【様式４】基準年度算定（入力不要）'!$D$22/COUNTIF($N$8:$N$57,"&gt;0"),0))</f>
        <v>0</v>
      </c>
      <c r="P24" s="404">
        <f t="shared" si="5"/>
        <v>0</v>
      </c>
      <c r="Q24" s="208"/>
      <c r="R24" s="208"/>
      <c r="S24" s="211"/>
      <c r="T24" s="211">
        <f>'【様式９別添１】賃金改善明細書（職員別）'!I24</f>
        <v>0</v>
      </c>
      <c r="U24" s="408">
        <f t="shared" si="2"/>
        <v>0</v>
      </c>
      <c r="V24" s="467"/>
      <c r="W24" s="468"/>
      <c r="X24" s="882">
        <f t="shared" si="3"/>
        <v>0</v>
      </c>
      <c r="Y24" s="377">
        <f t="shared" si="4"/>
        <v>0</v>
      </c>
      <c r="Z24" s="1962"/>
      <c r="AA24" s="1962"/>
      <c r="AB24" s="1962"/>
      <c r="AC24" s="872"/>
    </row>
    <row r="25" spans="1:29" ht="30" customHeight="1">
      <c r="A25" s="178">
        <f t="shared" si="1"/>
        <v>18</v>
      </c>
      <c r="B25" s="1961"/>
      <c r="C25" s="1961"/>
      <c r="D25" s="1961"/>
      <c r="E25" s="477"/>
      <c r="F25" s="477"/>
      <c r="G25" s="477"/>
      <c r="H25" s="174"/>
      <c r="I25" s="179"/>
      <c r="J25" s="179"/>
      <c r="K25" s="205"/>
      <c r="L25" s="206"/>
      <c r="M25" s="211"/>
      <c r="N25" s="376">
        <f t="shared" si="0"/>
        <v>0</v>
      </c>
      <c r="O25" s="637">
        <f>IF(N25=0,0,ROUND('【様式４】基準年度算定（入力不要）'!$D$22/COUNTIF($N$8:$N$57,"&gt;0"),0))</f>
        <v>0</v>
      </c>
      <c r="P25" s="404">
        <f t="shared" si="5"/>
        <v>0</v>
      </c>
      <c r="Q25" s="208"/>
      <c r="R25" s="208"/>
      <c r="S25" s="211"/>
      <c r="T25" s="211">
        <f>'【様式９別添１】賃金改善明細書（職員別）'!I25</f>
        <v>0</v>
      </c>
      <c r="U25" s="408">
        <f t="shared" si="2"/>
        <v>0</v>
      </c>
      <c r="V25" s="467"/>
      <c r="W25" s="468"/>
      <c r="X25" s="882">
        <f t="shared" si="3"/>
        <v>0</v>
      </c>
      <c r="Y25" s="377">
        <f t="shared" si="4"/>
        <v>0</v>
      </c>
      <c r="Z25" s="1962"/>
      <c r="AA25" s="1962"/>
      <c r="AB25" s="1962"/>
      <c r="AC25" s="872"/>
    </row>
    <row r="26" spans="1:29" ht="30" customHeight="1">
      <c r="A26" s="178">
        <f t="shared" si="1"/>
        <v>19</v>
      </c>
      <c r="B26" s="1961"/>
      <c r="C26" s="1961"/>
      <c r="D26" s="1961"/>
      <c r="E26" s="477"/>
      <c r="F26" s="477"/>
      <c r="G26" s="477"/>
      <c r="H26" s="174"/>
      <c r="I26" s="179"/>
      <c r="J26" s="179"/>
      <c r="K26" s="205"/>
      <c r="L26" s="206"/>
      <c r="M26" s="211"/>
      <c r="N26" s="376">
        <f t="shared" si="0"/>
        <v>0</v>
      </c>
      <c r="O26" s="637">
        <f>IF(N26=0,0,ROUND('【様式４】基準年度算定（入力不要）'!$D$22/COUNTIF($N$8:$N$57,"&gt;0"),0))</f>
        <v>0</v>
      </c>
      <c r="P26" s="404">
        <f t="shared" si="5"/>
        <v>0</v>
      </c>
      <c r="Q26" s="208"/>
      <c r="R26" s="208"/>
      <c r="S26" s="211"/>
      <c r="T26" s="211">
        <f>'【様式９別添１】賃金改善明細書（職員別）'!I26</f>
        <v>0</v>
      </c>
      <c r="U26" s="408">
        <f t="shared" si="2"/>
        <v>0</v>
      </c>
      <c r="V26" s="467"/>
      <c r="W26" s="468"/>
      <c r="X26" s="882">
        <f t="shared" si="3"/>
        <v>0</v>
      </c>
      <c r="Y26" s="377">
        <f t="shared" si="4"/>
        <v>0</v>
      </c>
      <c r="Z26" s="1962"/>
      <c r="AA26" s="1962"/>
      <c r="AB26" s="1962"/>
      <c r="AC26" s="872"/>
    </row>
    <row r="27" spans="1:29" ht="30" customHeight="1">
      <c r="A27" s="178">
        <f t="shared" si="1"/>
        <v>20</v>
      </c>
      <c r="B27" s="1961"/>
      <c r="C27" s="1961"/>
      <c r="D27" s="1961"/>
      <c r="E27" s="477"/>
      <c r="F27" s="477"/>
      <c r="G27" s="477"/>
      <c r="H27" s="174"/>
      <c r="I27" s="179"/>
      <c r="J27" s="176"/>
      <c r="K27" s="205"/>
      <c r="L27" s="206"/>
      <c r="M27" s="211"/>
      <c r="N27" s="378">
        <f t="shared" si="0"/>
        <v>0</v>
      </c>
      <c r="O27" s="637">
        <f>IF(N27=0,0,ROUND('【様式４】基準年度算定（入力不要）'!$D$22/COUNTIF($N$8:$N$57,"&gt;0"),0))</f>
        <v>0</v>
      </c>
      <c r="P27" s="405">
        <f t="shared" si="5"/>
        <v>0</v>
      </c>
      <c r="Q27" s="208"/>
      <c r="R27" s="208"/>
      <c r="S27" s="211"/>
      <c r="T27" s="211">
        <f>'【様式９別添１】賃金改善明細書（職員別）'!I27</f>
        <v>0</v>
      </c>
      <c r="U27" s="408">
        <f t="shared" si="2"/>
        <v>0</v>
      </c>
      <c r="V27" s="469"/>
      <c r="W27" s="470"/>
      <c r="X27" s="882">
        <f t="shared" si="3"/>
        <v>0</v>
      </c>
      <c r="Y27" s="377">
        <f t="shared" si="4"/>
        <v>0</v>
      </c>
      <c r="Z27" s="1962"/>
      <c r="AA27" s="1962"/>
      <c r="AB27" s="1962"/>
      <c r="AC27" s="872"/>
    </row>
    <row r="28" spans="1:29" ht="30" customHeight="1">
      <c r="A28" s="178">
        <f t="shared" si="1"/>
        <v>21</v>
      </c>
      <c r="B28" s="1961"/>
      <c r="C28" s="1961"/>
      <c r="D28" s="1961"/>
      <c r="E28" s="477"/>
      <c r="F28" s="477"/>
      <c r="G28" s="477"/>
      <c r="H28" s="174"/>
      <c r="I28" s="179"/>
      <c r="J28" s="176"/>
      <c r="K28" s="205"/>
      <c r="L28" s="206"/>
      <c r="M28" s="211"/>
      <c r="N28" s="378">
        <f t="shared" si="0"/>
        <v>0</v>
      </c>
      <c r="O28" s="637">
        <f>IF(N28=0,0,ROUND('【様式４】基準年度算定（入力不要）'!$D$22/COUNTIF($N$8:$N$57,"&gt;0"),0))</f>
        <v>0</v>
      </c>
      <c r="P28" s="405">
        <f t="shared" si="5"/>
        <v>0</v>
      </c>
      <c r="Q28" s="208"/>
      <c r="R28" s="208"/>
      <c r="S28" s="211"/>
      <c r="T28" s="211">
        <f>'【様式９別添１】賃金改善明細書（職員別）'!I28</f>
        <v>0</v>
      </c>
      <c r="U28" s="408">
        <f t="shared" si="2"/>
        <v>0</v>
      </c>
      <c r="V28" s="469"/>
      <c r="W28" s="470"/>
      <c r="X28" s="882">
        <f t="shared" si="3"/>
        <v>0</v>
      </c>
      <c r="Y28" s="377">
        <f t="shared" si="4"/>
        <v>0</v>
      </c>
      <c r="Z28" s="1962"/>
      <c r="AA28" s="1962"/>
      <c r="AB28" s="1962"/>
      <c r="AC28" s="872"/>
    </row>
    <row r="29" spans="1:29" ht="30" customHeight="1">
      <c r="A29" s="178">
        <f t="shared" si="1"/>
        <v>22</v>
      </c>
      <c r="B29" s="1961"/>
      <c r="C29" s="1961"/>
      <c r="D29" s="1961"/>
      <c r="E29" s="477"/>
      <c r="F29" s="477"/>
      <c r="G29" s="477"/>
      <c r="H29" s="174"/>
      <c r="I29" s="179"/>
      <c r="J29" s="176"/>
      <c r="K29" s="205"/>
      <c r="L29" s="206"/>
      <c r="M29" s="211"/>
      <c r="N29" s="378">
        <f t="shared" si="0"/>
        <v>0</v>
      </c>
      <c r="O29" s="637">
        <f>IF(N29=0,0,ROUND('【様式４】基準年度算定（入力不要）'!$D$22/COUNTIF($N$8:$N$57,"&gt;0"),0))</f>
        <v>0</v>
      </c>
      <c r="P29" s="405">
        <f t="shared" si="5"/>
        <v>0</v>
      </c>
      <c r="Q29" s="208"/>
      <c r="R29" s="208"/>
      <c r="S29" s="211"/>
      <c r="T29" s="211">
        <f>'【様式９別添１】賃金改善明細書（職員別）'!I29</f>
        <v>0</v>
      </c>
      <c r="U29" s="408">
        <f t="shared" si="2"/>
        <v>0</v>
      </c>
      <c r="V29" s="469"/>
      <c r="W29" s="470"/>
      <c r="X29" s="882">
        <f t="shared" si="3"/>
        <v>0</v>
      </c>
      <c r="Y29" s="377">
        <f t="shared" si="4"/>
        <v>0</v>
      </c>
      <c r="Z29" s="1962"/>
      <c r="AA29" s="1962"/>
      <c r="AB29" s="1962"/>
      <c r="AC29" s="872"/>
    </row>
    <row r="30" spans="1:29" ht="30" customHeight="1">
      <c r="A30" s="178">
        <f t="shared" si="1"/>
        <v>23</v>
      </c>
      <c r="B30" s="1961"/>
      <c r="C30" s="1961"/>
      <c r="D30" s="1961"/>
      <c r="E30" s="578"/>
      <c r="F30" s="578"/>
      <c r="G30" s="578"/>
      <c r="H30" s="174"/>
      <c r="I30" s="179"/>
      <c r="J30" s="176"/>
      <c r="K30" s="205"/>
      <c r="L30" s="206"/>
      <c r="M30" s="211"/>
      <c r="N30" s="378">
        <f t="shared" ref="N30:N51" si="6">SUM(K30:M30)</f>
        <v>0</v>
      </c>
      <c r="O30" s="637">
        <f>IF(N30=0,0,ROUND('【様式４】基準年度算定（入力不要）'!$D$22/COUNTIF($N$8:$N$57,"&gt;0"),0))</f>
        <v>0</v>
      </c>
      <c r="P30" s="405">
        <f t="shared" ref="P30:P51" si="7">SUM(N30:O30)</f>
        <v>0</v>
      </c>
      <c r="Q30" s="208"/>
      <c r="R30" s="208"/>
      <c r="S30" s="211"/>
      <c r="T30" s="211">
        <f>'【様式９別添１】賃金改善明細書（職員別）'!I30</f>
        <v>0</v>
      </c>
      <c r="U30" s="408">
        <f t="shared" si="2"/>
        <v>0</v>
      </c>
      <c r="V30" s="469"/>
      <c r="W30" s="470"/>
      <c r="X30" s="882">
        <f t="shared" si="3"/>
        <v>0</v>
      </c>
      <c r="Y30" s="377">
        <f t="shared" si="4"/>
        <v>0</v>
      </c>
      <c r="Z30" s="1962"/>
      <c r="AA30" s="1962"/>
      <c r="AB30" s="1962"/>
      <c r="AC30" s="872"/>
    </row>
    <row r="31" spans="1:29" ht="30" customHeight="1">
      <c r="A31" s="178">
        <f t="shared" si="1"/>
        <v>24</v>
      </c>
      <c r="B31" s="1961"/>
      <c r="C31" s="1961"/>
      <c r="D31" s="1961"/>
      <c r="E31" s="578"/>
      <c r="F31" s="578"/>
      <c r="G31" s="578"/>
      <c r="H31" s="174"/>
      <c r="I31" s="179"/>
      <c r="J31" s="176"/>
      <c r="K31" s="205"/>
      <c r="L31" s="206"/>
      <c r="M31" s="211"/>
      <c r="N31" s="378">
        <f t="shared" si="6"/>
        <v>0</v>
      </c>
      <c r="O31" s="637">
        <f>IF(N31=0,0,ROUND('【様式４】基準年度算定（入力不要）'!$D$22/COUNTIF($N$8:$N$57,"&gt;0"),0))</f>
        <v>0</v>
      </c>
      <c r="P31" s="405">
        <f t="shared" si="7"/>
        <v>0</v>
      </c>
      <c r="Q31" s="208"/>
      <c r="R31" s="208"/>
      <c r="S31" s="211"/>
      <c r="T31" s="211">
        <f>'【様式９別添１】賃金改善明細書（職員別）'!I31</f>
        <v>0</v>
      </c>
      <c r="U31" s="408">
        <f t="shared" si="2"/>
        <v>0</v>
      </c>
      <c r="V31" s="469"/>
      <c r="W31" s="470"/>
      <c r="X31" s="882">
        <f t="shared" si="3"/>
        <v>0</v>
      </c>
      <c r="Y31" s="377">
        <f t="shared" si="4"/>
        <v>0</v>
      </c>
      <c r="Z31" s="1962"/>
      <c r="AA31" s="1962"/>
      <c r="AB31" s="1962"/>
      <c r="AC31" s="872"/>
    </row>
    <row r="32" spans="1:29" ht="30" customHeight="1">
      <c r="A32" s="178">
        <f t="shared" si="1"/>
        <v>25</v>
      </c>
      <c r="B32" s="1961"/>
      <c r="C32" s="1961"/>
      <c r="D32" s="1961"/>
      <c r="E32" s="578"/>
      <c r="F32" s="578"/>
      <c r="G32" s="578"/>
      <c r="H32" s="174"/>
      <c r="I32" s="179"/>
      <c r="J32" s="176"/>
      <c r="K32" s="205"/>
      <c r="L32" s="206"/>
      <c r="M32" s="211"/>
      <c r="N32" s="378">
        <f t="shared" si="6"/>
        <v>0</v>
      </c>
      <c r="O32" s="637">
        <f>IF(N32=0,0,ROUND('【様式４】基準年度算定（入力不要）'!$D$22/COUNTIF($N$8:$N$57,"&gt;0"),0))</f>
        <v>0</v>
      </c>
      <c r="P32" s="405">
        <f t="shared" si="7"/>
        <v>0</v>
      </c>
      <c r="Q32" s="208"/>
      <c r="R32" s="208"/>
      <c r="S32" s="211"/>
      <c r="T32" s="211">
        <f>'【様式９別添１】賃金改善明細書（職員別）'!I32</f>
        <v>0</v>
      </c>
      <c r="U32" s="408">
        <f t="shared" si="2"/>
        <v>0</v>
      </c>
      <c r="V32" s="469"/>
      <c r="W32" s="470"/>
      <c r="X32" s="882">
        <f t="shared" si="3"/>
        <v>0</v>
      </c>
      <c r="Y32" s="377">
        <f t="shared" si="4"/>
        <v>0</v>
      </c>
      <c r="Z32" s="1962"/>
      <c r="AA32" s="1962"/>
      <c r="AB32" s="1962"/>
      <c r="AC32" s="872"/>
    </row>
    <row r="33" spans="1:29" ht="30" customHeight="1" thickBot="1">
      <c r="A33" s="178">
        <f t="shared" si="1"/>
        <v>26</v>
      </c>
      <c r="B33" s="1961"/>
      <c r="C33" s="1961"/>
      <c r="D33" s="1961"/>
      <c r="E33" s="578"/>
      <c r="F33" s="578"/>
      <c r="G33" s="578"/>
      <c r="H33" s="174"/>
      <c r="I33" s="179"/>
      <c r="J33" s="176"/>
      <c r="K33" s="205"/>
      <c r="L33" s="206"/>
      <c r="M33" s="211"/>
      <c r="N33" s="378">
        <f t="shared" si="6"/>
        <v>0</v>
      </c>
      <c r="O33" s="637">
        <f>IF(N33=0,0,ROUND('【様式４】基準年度算定（入力不要）'!$D$22/COUNTIF($N$8:$N$57,"&gt;0"),0))</f>
        <v>0</v>
      </c>
      <c r="P33" s="405">
        <f t="shared" si="7"/>
        <v>0</v>
      </c>
      <c r="Q33" s="208"/>
      <c r="R33" s="208"/>
      <c r="S33" s="211"/>
      <c r="T33" s="211">
        <f>'【様式９別添１】賃金改善明細書（職員別）'!I33</f>
        <v>0</v>
      </c>
      <c r="U33" s="408">
        <f t="shared" si="2"/>
        <v>0</v>
      </c>
      <c r="V33" s="469"/>
      <c r="W33" s="470"/>
      <c r="X33" s="882">
        <f t="shared" si="3"/>
        <v>0</v>
      </c>
      <c r="Y33" s="377">
        <f t="shared" si="4"/>
        <v>0</v>
      </c>
      <c r="Z33" s="1962"/>
      <c r="AA33" s="1962"/>
      <c r="AB33" s="1962"/>
      <c r="AC33" s="872"/>
    </row>
    <row r="34" spans="1:29" ht="30" hidden="1" customHeight="1">
      <c r="A34" s="178">
        <f t="shared" si="1"/>
        <v>27</v>
      </c>
      <c r="B34" s="1961"/>
      <c r="C34" s="1961"/>
      <c r="D34" s="1961"/>
      <c r="E34" s="578"/>
      <c r="F34" s="578"/>
      <c r="G34" s="578"/>
      <c r="H34" s="174"/>
      <c r="I34" s="179"/>
      <c r="J34" s="176"/>
      <c r="K34" s="213"/>
      <c r="L34" s="210"/>
      <c r="M34" s="211"/>
      <c r="N34" s="378">
        <f t="shared" si="6"/>
        <v>0</v>
      </c>
      <c r="O34" s="637">
        <f>IF(N34=0,0,ROUND('【様式４】基準年度算定（入力不要）'!$D$22/COUNTIF($N$8:$N$57,"&gt;0"),0))</f>
        <v>0</v>
      </c>
      <c r="P34" s="405">
        <f t="shared" si="7"/>
        <v>0</v>
      </c>
      <c r="Q34" s="214"/>
      <c r="R34" s="210"/>
      <c r="S34" s="211"/>
      <c r="T34" s="211">
        <f>'【様式９別添１】賃金改善明細書（職員別）'!I34</f>
        <v>0</v>
      </c>
      <c r="U34" s="408">
        <f t="shared" si="2"/>
        <v>0</v>
      </c>
      <c r="V34" s="469"/>
      <c r="W34" s="470"/>
      <c r="X34" s="882">
        <f t="shared" si="3"/>
        <v>0</v>
      </c>
      <c r="Y34" s="377">
        <f t="shared" si="4"/>
        <v>0</v>
      </c>
      <c r="Z34" s="1962"/>
      <c r="AA34" s="1962"/>
      <c r="AB34" s="1962"/>
      <c r="AC34" s="872"/>
    </row>
    <row r="35" spans="1:29" ht="30" hidden="1" customHeight="1">
      <c r="A35" s="178">
        <f t="shared" si="1"/>
        <v>28</v>
      </c>
      <c r="B35" s="1961"/>
      <c r="C35" s="1961"/>
      <c r="D35" s="1961"/>
      <c r="E35" s="578"/>
      <c r="F35" s="578"/>
      <c r="G35" s="578"/>
      <c r="H35" s="174"/>
      <c r="I35" s="179"/>
      <c r="J35" s="176"/>
      <c r="K35" s="213"/>
      <c r="L35" s="210"/>
      <c r="M35" s="211"/>
      <c r="N35" s="378">
        <f t="shared" si="6"/>
        <v>0</v>
      </c>
      <c r="O35" s="637">
        <f>IF(N35=0,0,ROUND('【様式４】基準年度算定（入力不要）'!$D$22/COUNTIF($N$8:$N$57,"&gt;0"),0))</f>
        <v>0</v>
      </c>
      <c r="P35" s="405">
        <f t="shared" si="7"/>
        <v>0</v>
      </c>
      <c r="Q35" s="214"/>
      <c r="R35" s="210"/>
      <c r="S35" s="211"/>
      <c r="T35" s="211">
        <f>'【様式９別添１】賃金改善明細書（職員別）'!I35</f>
        <v>0</v>
      </c>
      <c r="U35" s="408">
        <f t="shared" si="2"/>
        <v>0</v>
      </c>
      <c r="V35" s="469"/>
      <c r="W35" s="470"/>
      <c r="X35" s="882">
        <f t="shared" si="3"/>
        <v>0</v>
      </c>
      <c r="Y35" s="377">
        <f t="shared" si="4"/>
        <v>0</v>
      </c>
      <c r="Z35" s="1962"/>
      <c r="AA35" s="1962"/>
      <c r="AB35" s="1962"/>
      <c r="AC35" s="872"/>
    </row>
    <row r="36" spans="1:29" ht="30" hidden="1" customHeight="1">
      <c r="A36" s="178">
        <f t="shared" si="1"/>
        <v>29</v>
      </c>
      <c r="B36" s="1961"/>
      <c r="C36" s="1961"/>
      <c r="D36" s="1961"/>
      <c r="E36" s="586"/>
      <c r="F36" s="586"/>
      <c r="G36" s="586"/>
      <c r="H36" s="174"/>
      <c r="I36" s="179"/>
      <c r="J36" s="176"/>
      <c r="K36" s="213"/>
      <c r="L36" s="210"/>
      <c r="M36" s="211"/>
      <c r="N36" s="378">
        <f t="shared" ref="N36:N44" si="8">SUM(K36:M36)</f>
        <v>0</v>
      </c>
      <c r="O36" s="637">
        <f>IF(N36=0,0,ROUND('【様式４】基準年度算定（入力不要）'!$D$22/COUNTIF($N$8:$N$57,"&gt;0"),0))</f>
        <v>0</v>
      </c>
      <c r="P36" s="405">
        <f t="shared" ref="P36:P44" si="9">SUM(N36:O36)</f>
        <v>0</v>
      </c>
      <c r="Q36" s="214"/>
      <c r="R36" s="210"/>
      <c r="S36" s="211"/>
      <c r="T36" s="211">
        <f>'【様式９別添１】賃金改善明細書（職員別）'!I36</f>
        <v>0</v>
      </c>
      <c r="U36" s="408">
        <f t="shared" si="2"/>
        <v>0</v>
      </c>
      <c r="V36" s="469"/>
      <c r="W36" s="470"/>
      <c r="X36" s="882">
        <f t="shared" si="3"/>
        <v>0</v>
      </c>
      <c r="Y36" s="377">
        <f t="shared" si="4"/>
        <v>0</v>
      </c>
      <c r="Z36" s="1962"/>
      <c r="AA36" s="1962"/>
      <c r="AB36" s="1962"/>
      <c r="AC36" s="872"/>
    </row>
    <row r="37" spans="1:29" ht="30" hidden="1" customHeight="1">
      <c r="A37" s="178">
        <f t="shared" si="1"/>
        <v>30</v>
      </c>
      <c r="B37" s="1961"/>
      <c r="C37" s="1961"/>
      <c r="D37" s="1961"/>
      <c r="E37" s="586"/>
      <c r="F37" s="586"/>
      <c r="G37" s="586"/>
      <c r="H37" s="174"/>
      <c r="I37" s="179"/>
      <c r="J37" s="176"/>
      <c r="K37" s="213"/>
      <c r="L37" s="210"/>
      <c r="M37" s="211"/>
      <c r="N37" s="378">
        <f t="shared" si="8"/>
        <v>0</v>
      </c>
      <c r="O37" s="637">
        <f>IF(N37=0,0,ROUND('【様式４】基準年度算定（入力不要）'!$D$22/COUNTIF($N$8:$N$57,"&gt;0"),0))</f>
        <v>0</v>
      </c>
      <c r="P37" s="405">
        <f t="shared" si="9"/>
        <v>0</v>
      </c>
      <c r="Q37" s="214"/>
      <c r="R37" s="210"/>
      <c r="S37" s="211"/>
      <c r="T37" s="211">
        <f>'【様式９別添１】賃金改善明細書（職員別）'!I37</f>
        <v>0</v>
      </c>
      <c r="U37" s="408">
        <f t="shared" si="2"/>
        <v>0</v>
      </c>
      <c r="V37" s="469"/>
      <c r="W37" s="470"/>
      <c r="X37" s="882">
        <f t="shared" si="3"/>
        <v>0</v>
      </c>
      <c r="Y37" s="377">
        <f t="shared" si="4"/>
        <v>0</v>
      </c>
      <c r="Z37" s="1962"/>
      <c r="AA37" s="1962"/>
      <c r="AB37" s="1962"/>
      <c r="AC37" s="872"/>
    </row>
    <row r="38" spans="1:29" ht="30" hidden="1" customHeight="1">
      <c r="A38" s="178">
        <f t="shared" si="1"/>
        <v>31</v>
      </c>
      <c r="B38" s="1961"/>
      <c r="C38" s="1961"/>
      <c r="D38" s="1961"/>
      <c r="E38" s="586"/>
      <c r="F38" s="586"/>
      <c r="G38" s="586"/>
      <c r="H38" s="174"/>
      <c r="I38" s="179"/>
      <c r="J38" s="176"/>
      <c r="K38" s="213"/>
      <c r="L38" s="210"/>
      <c r="M38" s="211"/>
      <c r="N38" s="378">
        <f t="shared" si="8"/>
        <v>0</v>
      </c>
      <c r="O38" s="637">
        <f>IF(N38=0,0,ROUND('【様式４】基準年度算定（入力不要）'!$D$22/COUNTIF($N$8:$N$57,"&gt;0"),0))</f>
        <v>0</v>
      </c>
      <c r="P38" s="405">
        <f t="shared" si="9"/>
        <v>0</v>
      </c>
      <c r="Q38" s="214"/>
      <c r="R38" s="210"/>
      <c r="S38" s="211"/>
      <c r="T38" s="211">
        <f>'【様式９別添１】賃金改善明細書（職員別）'!I38</f>
        <v>0</v>
      </c>
      <c r="U38" s="408">
        <f t="shared" si="2"/>
        <v>0</v>
      </c>
      <c r="V38" s="469"/>
      <c r="W38" s="470"/>
      <c r="X38" s="882">
        <f t="shared" si="3"/>
        <v>0</v>
      </c>
      <c r="Y38" s="377">
        <f t="shared" si="4"/>
        <v>0</v>
      </c>
      <c r="Z38" s="1962"/>
      <c r="AA38" s="1962"/>
      <c r="AB38" s="1962"/>
      <c r="AC38" s="872"/>
    </row>
    <row r="39" spans="1:29" ht="30" hidden="1" customHeight="1">
      <c r="A39" s="178">
        <f t="shared" si="1"/>
        <v>32</v>
      </c>
      <c r="B39" s="1961"/>
      <c r="C39" s="1961"/>
      <c r="D39" s="1961"/>
      <c r="E39" s="586"/>
      <c r="F39" s="586"/>
      <c r="G39" s="586"/>
      <c r="H39" s="174"/>
      <c r="I39" s="179"/>
      <c r="J39" s="176"/>
      <c r="K39" s="213"/>
      <c r="L39" s="210"/>
      <c r="M39" s="211"/>
      <c r="N39" s="378">
        <f t="shared" si="8"/>
        <v>0</v>
      </c>
      <c r="O39" s="637">
        <f>IF(N39=0,0,ROUND('【様式４】基準年度算定（入力不要）'!$D$22/COUNTIF($N$8:$N$57,"&gt;0"),0))</f>
        <v>0</v>
      </c>
      <c r="P39" s="405">
        <f t="shared" si="9"/>
        <v>0</v>
      </c>
      <c r="Q39" s="214"/>
      <c r="R39" s="210"/>
      <c r="S39" s="211"/>
      <c r="T39" s="211">
        <f>'【様式９別添１】賃金改善明細書（職員別）'!I39</f>
        <v>0</v>
      </c>
      <c r="U39" s="408">
        <f t="shared" si="2"/>
        <v>0</v>
      </c>
      <c r="V39" s="469"/>
      <c r="W39" s="470"/>
      <c r="X39" s="882">
        <f t="shared" si="3"/>
        <v>0</v>
      </c>
      <c r="Y39" s="377">
        <f t="shared" si="4"/>
        <v>0</v>
      </c>
      <c r="Z39" s="1962"/>
      <c r="AA39" s="1962"/>
      <c r="AB39" s="1962"/>
      <c r="AC39" s="872"/>
    </row>
    <row r="40" spans="1:29" ht="30" hidden="1" customHeight="1">
      <c r="A40" s="178">
        <f t="shared" si="1"/>
        <v>33</v>
      </c>
      <c r="B40" s="1961"/>
      <c r="C40" s="1961"/>
      <c r="D40" s="1961"/>
      <c r="E40" s="586"/>
      <c r="F40" s="586"/>
      <c r="G40" s="586"/>
      <c r="H40" s="174"/>
      <c r="I40" s="179"/>
      <c r="J40" s="176"/>
      <c r="K40" s="213"/>
      <c r="L40" s="210"/>
      <c r="M40" s="211"/>
      <c r="N40" s="378">
        <f t="shared" si="8"/>
        <v>0</v>
      </c>
      <c r="O40" s="637">
        <f>IF(N40=0,0,ROUND('【様式４】基準年度算定（入力不要）'!$D$22/COUNTIF($N$8:$N$57,"&gt;0"),0))</f>
        <v>0</v>
      </c>
      <c r="P40" s="405">
        <f t="shared" si="9"/>
        <v>0</v>
      </c>
      <c r="Q40" s="214"/>
      <c r="R40" s="210"/>
      <c r="S40" s="211"/>
      <c r="T40" s="211">
        <f>'【様式９別添１】賃金改善明細書（職員別）'!I40</f>
        <v>0</v>
      </c>
      <c r="U40" s="408">
        <f t="shared" si="2"/>
        <v>0</v>
      </c>
      <c r="V40" s="469"/>
      <c r="W40" s="470"/>
      <c r="X40" s="882">
        <f t="shared" si="3"/>
        <v>0</v>
      </c>
      <c r="Y40" s="377">
        <f t="shared" si="4"/>
        <v>0</v>
      </c>
      <c r="Z40" s="1962"/>
      <c r="AA40" s="1962"/>
      <c r="AB40" s="1962"/>
      <c r="AC40" s="872"/>
    </row>
    <row r="41" spans="1:29" ht="30" hidden="1" customHeight="1">
      <c r="A41" s="178">
        <f t="shared" si="1"/>
        <v>34</v>
      </c>
      <c r="B41" s="1961"/>
      <c r="C41" s="1961"/>
      <c r="D41" s="1961"/>
      <c r="E41" s="586"/>
      <c r="F41" s="586"/>
      <c r="G41" s="586"/>
      <c r="H41" s="174"/>
      <c r="I41" s="179"/>
      <c r="J41" s="176"/>
      <c r="K41" s="213"/>
      <c r="L41" s="210"/>
      <c r="M41" s="211"/>
      <c r="N41" s="378">
        <f t="shared" si="8"/>
        <v>0</v>
      </c>
      <c r="O41" s="637">
        <f>IF(N41=0,0,ROUND('【様式４】基準年度算定（入力不要）'!$D$22/COUNTIF($N$8:$N$57,"&gt;0"),0))</f>
        <v>0</v>
      </c>
      <c r="P41" s="405">
        <f t="shared" si="9"/>
        <v>0</v>
      </c>
      <c r="Q41" s="214"/>
      <c r="R41" s="210"/>
      <c r="S41" s="211"/>
      <c r="T41" s="211">
        <f>'【様式９別添１】賃金改善明細書（職員別）'!I41</f>
        <v>0</v>
      </c>
      <c r="U41" s="408">
        <f t="shared" si="2"/>
        <v>0</v>
      </c>
      <c r="V41" s="469"/>
      <c r="W41" s="470"/>
      <c r="X41" s="882">
        <f t="shared" si="3"/>
        <v>0</v>
      </c>
      <c r="Y41" s="377">
        <f t="shared" si="4"/>
        <v>0</v>
      </c>
      <c r="Z41" s="1962"/>
      <c r="AA41" s="1962"/>
      <c r="AB41" s="1962"/>
      <c r="AC41" s="872"/>
    </row>
    <row r="42" spans="1:29" ht="30" hidden="1" customHeight="1">
      <c r="A42" s="178">
        <f t="shared" si="1"/>
        <v>35</v>
      </c>
      <c r="B42" s="1961"/>
      <c r="C42" s="1961"/>
      <c r="D42" s="1961"/>
      <c r="E42" s="586"/>
      <c r="F42" s="586"/>
      <c r="G42" s="586"/>
      <c r="H42" s="174"/>
      <c r="I42" s="179"/>
      <c r="J42" s="176"/>
      <c r="K42" s="213"/>
      <c r="L42" s="210"/>
      <c r="M42" s="211"/>
      <c r="N42" s="378">
        <f t="shared" si="8"/>
        <v>0</v>
      </c>
      <c r="O42" s="637">
        <f>IF(N42=0,0,ROUND('【様式４】基準年度算定（入力不要）'!$D$22/COUNTIF($N$8:$N$57,"&gt;0"),0))</f>
        <v>0</v>
      </c>
      <c r="P42" s="405">
        <f t="shared" si="9"/>
        <v>0</v>
      </c>
      <c r="Q42" s="214"/>
      <c r="R42" s="210"/>
      <c r="S42" s="211"/>
      <c r="T42" s="211">
        <f>'【様式９別添１】賃金改善明細書（職員別）'!I42</f>
        <v>0</v>
      </c>
      <c r="U42" s="408">
        <f t="shared" si="2"/>
        <v>0</v>
      </c>
      <c r="V42" s="469"/>
      <c r="W42" s="470"/>
      <c r="X42" s="882">
        <f t="shared" si="3"/>
        <v>0</v>
      </c>
      <c r="Y42" s="377">
        <f t="shared" si="4"/>
        <v>0</v>
      </c>
      <c r="Z42" s="1962"/>
      <c r="AA42" s="1962"/>
      <c r="AB42" s="1962"/>
      <c r="AC42" s="872"/>
    </row>
    <row r="43" spans="1:29" ht="30" hidden="1" customHeight="1">
      <c r="A43" s="178">
        <f t="shared" si="1"/>
        <v>36</v>
      </c>
      <c r="B43" s="1961"/>
      <c r="C43" s="1961"/>
      <c r="D43" s="1961"/>
      <c r="E43" s="586"/>
      <c r="F43" s="586"/>
      <c r="G43" s="586"/>
      <c r="H43" s="174"/>
      <c r="I43" s="179"/>
      <c r="J43" s="176"/>
      <c r="K43" s="213"/>
      <c r="L43" s="210"/>
      <c r="M43" s="211"/>
      <c r="N43" s="378">
        <f t="shared" si="8"/>
        <v>0</v>
      </c>
      <c r="O43" s="637">
        <f>IF(N43=0,0,ROUND('【様式４】基準年度算定（入力不要）'!$D$22/COUNTIF($N$8:$N$57,"&gt;0"),0))</f>
        <v>0</v>
      </c>
      <c r="P43" s="405">
        <f t="shared" si="9"/>
        <v>0</v>
      </c>
      <c r="Q43" s="214"/>
      <c r="R43" s="210"/>
      <c r="S43" s="211"/>
      <c r="T43" s="211">
        <f>'【様式９別添１】賃金改善明細書（職員別）'!I43</f>
        <v>0</v>
      </c>
      <c r="U43" s="408">
        <f t="shared" si="2"/>
        <v>0</v>
      </c>
      <c r="V43" s="469"/>
      <c r="W43" s="470"/>
      <c r="X43" s="882">
        <f t="shared" si="3"/>
        <v>0</v>
      </c>
      <c r="Y43" s="377">
        <f t="shared" si="4"/>
        <v>0</v>
      </c>
      <c r="Z43" s="1962"/>
      <c r="AA43" s="1962"/>
      <c r="AB43" s="1962"/>
      <c r="AC43" s="872"/>
    </row>
    <row r="44" spans="1:29" ht="30" hidden="1" customHeight="1">
      <c r="A44" s="178">
        <f t="shared" si="1"/>
        <v>37</v>
      </c>
      <c r="B44" s="1961"/>
      <c r="C44" s="1961"/>
      <c r="D44" s="1961"/>
      <c r="E44" s="586"/>
      <c r="F44" s="586"/>
      <c r="G44" s="586"/>
      <c r="H44" s="174"/>
      <c r="I44" s="179"/>
      <c r="J44" s="176"/>
      <c r="K44" s="213"/>
      <c r="L44" s="210"/>
      <c r="M44" s="211"/>
      <c r="N44" s="378">
        <f t="shared" si="8"/>
        <v>0</v>
      </c>
      <c r="O44" s="637">
        <f>IF(N44=0,0,ROUND('【様式４】基準年度算定（入力不要）'!$D$22/COUNTIF($N$8:$N$57,"&gt;0"),0))</f>
        <v>0</v>
      </c>
      <c r="P44" s="405">
        <f t="shared" si="9"/>
        <v>0</v>
      </c>
      <c r="Q44" s="214"/>
      <c r="R44" s="210"/>
      <c r="S44" s="211"/>
      <c r="T44" s="211">
        <f>'【様式９別添１】賃金改善明細書（職員別）'!I44</f>
        <v>0</v>
      </c>
      <c r="U44" s="408">
        <f t="shared" si="2"/>
        <v>0</v>
      </c>
      <c r="V44" s="469"/>
      <c r="W44" s="470"/>
      <c r="X44" s="882">
        <f t="shared" si="3"/>
        <v>0</v>
      </c>
      <c r="Y44" s="377">
        <f t="shared" si="4"/>
        <v>0</v>
      </c>
      <c r="Z44" s="1962"/>
      <c r="AA44" s="1962"/>
      <c r="AB44" s="1962"/>
      <c r="AC44" s="872"/>
    </row>
    <row r="45" spans="1:29" ht="30" hidden="1" customHeight="1">
      <c r="A45" s="178">
        <f t="shared" si="1"/>
        <v>38</v>
      </c>
      <c r="B45" s="1961"/>
      <c r="C45" s="1961"/>
      <c r="D45" s="1961"/>
      <c r="E45" s="578"/>
      <c r="F45" s="578"/>
      <c r="G45" s="578"/>
      <c r="H45" s="174"/>
      <c r="I45" s="179"/>
      <c r="J45" s="176"/>
      <c r="K45" s="213"/>
      <c r="L45" s="210"/>
      <c r="M45" s="211"/>
      <c r="N45" s="378">
        <f t="shared" si="6"/>
        <v>0</v>
      </c>
      <c r="O45" s="637">
        <f>IF(N45=0,0,ROUND('【様式４】基準年度算定（入力不要）'!$D$22/COUNTIF($N$8:$N$57,"&gt;0"),0))</f>
        <v>0</v>
      </c>
      <c r="P45" s="405">
        <f t="shared" si="7"/>
        <v>0</v>
      </c>
      <c r="Q45" s="214"/>
      <c r="R45" s="210"/>
      <c r="S45" s="211"/>
      <c r="T45" s="211">
        <f>'【様式９別添１】賃金改善明細書（職員別）'!I45</f>
        <v>0</v>
      </c>
      <c r="U45" s="408">
        <f t="shared" si="2"/>
        <v>0</v>
      </c>
      <c r="V45" s="469"/>
      <c r="W45" s="470"/>
      <c r="X45" s="882">
        <f t="shared" si="3"/>
        <v>0</v>
      </c>
      <c r="Y45" s="377">
        <f t="shared" si="4"/>
        <v>0</v>
      </c>
      <c r="Z45" s="1962"/>
      <c r="AA45" s="1962"/>
      <c r="AB45" s="1962"/>
      <c r="AC45" s="872"/>
    </row>
    <row r="46" spans="1:29" ht="30" hidden="1" customHeight="1">
      <c r="A46" s="178">
        <f t="shared" si="1"/>
        <v>39</v>
      </c>
      <c r="B46" s="1961"/>
      <c r="C46" s="1961"/>
      <c r="D46" s="1961"/>
      <c r="E46" s="578"/>
      <c r="F46" s="578"/>
      <c r="G46" s="578"/>
      <c r="H46" s="174"/>
      <c r="I46" s="179"/>
      <c r="J46" s="176"/>
      <c r="K46" s="213"/>
      <c r="L46" s="210"/>
      <c r="M46" s="211"/>
      <c r="N46" s="378">
        <f t="shared" si="6"/>
        <v>0</v>
      </c>
      <c r="O46" s="637">
        <f>IF(N46=0,0,ROUND('【様式４】基準年度算定（入力不要）'!$D$22/COUNTIF($N$8:$N$57,"&gt;0"),0))</f>
        <v>0</v>
      </c>
      <c r="P46" s="405">
        <f t="shared" si="7"/>
        <v>0</v>
      </c>
      <c r="Q46" s="214"/>
      <c r="R46" s="210"/>
      <c r="S46" s="211"/>
      <c r="T46" s="211">
        <f>'【様式９別添１】賃金改善明細書（職員別）'!I46</f>
        <v>0</v>
      </c>
      <c r="U46" s="408">
        <f t="shared" si="2"/>
        <v>0</v>
      </c>
      <c r="V46" s="469"/>
      <c r="W46" s="470"/>
      <c r="X46" s="882">
        <f t="shared" si="3"/>
        <v>0</v>
      </c>
      <c r="Y46" s="377">
        <f t="shared" si="4"/>
        <v>0</v>
      </c>
      <c r="Z46" s="1962"/>
      <c r="AA46" s="1962"/>
      <c r="AB46" s="1962"/>
      <c r="AC46" s="872"/>
    </row>
    <row r="47" spans="1:29" ht="30" hidden="1" customHeight="1">
      <c r="A47" s="178">
        <f t="shared" si="1"/>
        <v>40</v>
      </c>
      <c r="B47" s="1961"/>
      <c r="C47" s="1961"/>
      <c r="D47" s="1961"/>
      <c r="E47" s="578"/>
      <c r="F47" s="578"/>
      <c r="G47" s="578"/>
      <c r="H47" s="174"/>
      <c r="I47" s="179"/>
      <c r="J47" s="176"/>
      <c r="K47" s="213"/>
      <c r="L47" s="210"/>
      <c r="M47" s="211"/>
      <c r="N47" s="378">
        <f t="shared" si="6"/>
        <v>0</v>
      </c>
      <c r="O47" s="637">
        <f>IF(N47=0,0,ROUND('【様式４】基準年度算定（入力不要）'!$D$22/COUNTIF($N$8:$N$57,"&gt;0"),0))</f>
        <v>0</v>
      </c>
      <c r="P47" s="405">
        <f t="shared" si="7"/>
        <v>0</v>
      </c>
      <c r="Q47" s="214"/>
      <c r="R47" s="210"/>
      <c r="S47" s="211"/>
      <c r="T47" s="211">
        <f>'【様式９別添１】賃金改善明細書（職員別）'!I47</f>
        <v>0</v>
      </c>
      <c r="U47" s="408">
        <f t="shared" si="2"/>
        <v>0</v>
      </c>
      <c r="V47" s="469"/>
      <c r="W47" s="470"/>
      <c r="X47" s="882">
        <f t="shared" si="3"/>
        <v>0</v>
      </c>
      <c r="Y47" s="377">
        <f t="shared" si="4"/>
        <v>0</v>
      </c>
      <c r="Z47" s="1962"/>
      <c r="AA47" s="1962"/>
      <c r="AB47" s="1962"/>
      <c r="AC47" s="872"/>
    </row>
    <row r="48" spans="1:29" ht="30" hidden="1" customHeight="1">
      <c r="A48" s="178">
        <f t="shared" si="1"/>
        <v>41</v>
      </c>
      <c r="B48" s="1961"/>
      <c r="C48" s="1961"/>
      <c r="D48" s="1961"/>
      <c r="E48" s="586"/>
      <c r="F48" s="586"/>
      <c r="G48" s="586"/>
      <c r="H48" s="174"/>
      <c r="I48" s="179"/>
      <c r="J48" s="176"/>
      <c r="K48" s="213"/>
      <c r="L48" s="210"/>
      <c r="M48" s="211"/>
      <c r="N48" s="378">
        <f t="shared" ref="N48:N50" si="10">SUM(K48:M48)</f>
        <v>0</v>
      </c>
      <c r="O48" s="637">
        <f>IF(N48=0,0,ROUND('【様式４】基準年度算定（入力不要）'!$D$22/COUNTIF($N$8:$N$57,"&gt;0"),0))</f>
        <v>0</v>
      </c>
      <c r="P48" s="405">
        <f t="shared" ref="P48:P50" si="11">SUM(N48:O48)</f>
        <v>0</v>
      </c>
      <c r="Q48" s="214"/>
      <c r="R48" s="210"/>
      <c r="S48" s="211"/>
      <c r="T48" s="211">
        <f>'【様式９別添１】賃金改善明細書（職員別）'!I48</f>
        <v>0</v>
      </c>
      <c r="U48" s="408">
        <f t="shared" si="2"/>
        <v>0</v>
      </c>
      <c r="V48" s="469"/>
      <c r="W48" s="470"/>
      <c r="X48" s="882">
        <f t="shared" si="3"/>
        <v>0</v>
      </c>
      <c r="Y48" s="377">
        <f t="shared" si="4"/>
        <v>0</v>
      </c>
      <c r="Z48" s="1962"/>
      <c r="AA48" s="1962"/>
      <c r="AB48" s="1962"/>
      <c r="AC48" s="872"/>
    </row>
    <row r="49" spans="1:29" ht="30" hidden="1" customHeight="1">
      <c r="A49" s="178">
        <f t="shared" si="1"/>
        <v>42</v>
      </c>
      <c r="B49" s="1961"/>
      <c r="C49" s="1961"/>
      <c r="D49" s="1961"/>
      <c r="E49" s="586"/>
      <c r="F49" s="586"/>
      <c r="G49" s="586"/>
      <c r="H49" s="174"/>
      <c r="I49" s="179"/>
      <c r="J49" s="176"/>
      <c r="K49" s="213"/>
      <c r="L49" s="210"/>
      <c r="M49" s="211"/>
      <c r="N49" s="378">
        <f t="shared" si="10"/>
        <v>0</v>
      </c>
      <c r="O49" s="637">
        <f>IF(N49=0,0,ROUND('【様式４】基準年度算定（入力不要）'!$D$22/COUNTIF($N$8:$N$57,"&gt;0"),0))</f>
        <v>0</v>
      </c>
      <c r="P49" s="405">
        <f t="shared" si="11"/>
        <v>0</v>
      </c>
      <c r="Q49" s="214"/>
      <c r="R49" s="210"/>
      <c r="S49" s="211"/>
      <c r="T49" s="211">
        <f>'【様式９別添１】賃金改善明細書（職員別）'!I49</f>
        <v>0</v>
      </c>
      <c r="U49" s="408">
        <f t="shared" si="2"/>
        <v>0</v>
      </c>
      <c r="V49" s="469"/>
      <c r="W49" s="470"/>
      <c r="X49" s="882">
        <f t="shared" si="3"/>
        <v>0</v>
      </c>
      <c r="Y49" s="377">
        <f t="shared" si="4"/>
        <v>0</v>
      </c>
      <c r="Z49" s="1962"/>
      <c r="AA49" s="1962"/>
      <c r="AB49" s="1962"/>
      <c r="AC49" s="872"/>
    </row>
    <row r="50" spans="1:29" ht="30" hidden="1" customHeight="1">
      <c r="A50" s="178">
        <f t="shared" si="1"/>
        <v>43</v>
      </c>
      <c r="B50" s="1961"/>
      <c r="C50" s="1961"/>
      <c r="D50" s="1961"/>
      <c r="E50" s="586"/>
      <c r="F50" s="586"/>
      <c r="G50" s="586"/>
      <c r="H50" s="174"/>
      <c r="I50" s="179"/>
      <c r="J50" s="176"/>
      <c r="K50" s="213"/>
      <c r="L50" s="210"/>
      <c r="M50" s="211"/>
      <c r="N50" s="378">
        <f t="shared" si="10"/>
        <v>0</v>
      </c>
      <c r="O50" s="637">
        <f>IF(N50=0,0,ROUND('【様式４】基準年度算定（入力不要）'!$D$22/COUNTIF($N$8:$N$57,"&gt;0"),0))</f>
        <v>0</v>
      </c>
      <c r="P50" s="405">
        <f t="shared" si="11"/>
        <v>0</v>
      </c>
      <c r="Q50" s="214"/>
      <c r="R50" s="210"/>
      <c r="S50" s="211"/>
      <c r="T50" s="211">
        <f>'【様式９別添１】賃金改善明細書（職員別）'!I50</f>
        <v>0</v>
      </c>
      <c r="U50" s="408">
        <f t="shared" si="2"/>
        <v>0</v>
      </c>
      <c r="V50" s="469"/>
      <c r="W50" s="470"/>
      <c r="X50" s="882">
        <f t="shared" si="3"/>
        <v>0</v>
      </c>
      <c r="Y50" s="377">
        <f t="shared" si="4"/>
        <v>0</v>
      </c>
      <c r="Z50" s="1962"/>
      <c r="AA50" s="1962"/>
      <c r="AB50" s="1962"/>
      <c r="AC50" s="872"/>
    </row>
    <row r="51" spans="1:29" ht="30" hidden="1" customHeight="1">
      <c r="A51" s="178">
        <f t="shared" si="1"/>
        <v>44</v>
      </c>
      <c r="B51" s="1961"/>
      <c r="C51" s="1961"/>
      <c r="D51" s="1961"/>
      <c r="E51" s="578"/>
      <c r="F51" s="578"/>
      <c r="G51" s="578"/>
      <c r="H51" s="174"/>
      <c r="I51" s="179"/>
      <c r="J51" s="176"/>
      <c r="K51" s="213"/>
      <c r="L51" s="210"/>
      <c r="M51" s="211"/>
      <c r="N51" s="378">
        <f t="shared" si="6"/>
        <v>0</v>
      </c>
      <c r="O51" s="637">
        <f>IF(N51=0,0,ROUND('【様式４】基準年度算定（入力不要）'!$D$22/COUNTIF($N$8:$N$57,"&gt;0"),0))</f>
        <v>0</v>
      </c>
      <c r="P51" s="405">
        <f t="shared" si="7"/>
        <v>0</v>
      </c>
      <c r="Q51" s="214"/>
      <c r="R51" s="210"/>
      <c r="S51" s="211"/>
      <c r="T51" s="211">
        <f>'【様式９別添１】賃金改善明細書（職員別）'!I51</f>
        <v>0</v>
      </c>
      <c r="U51" s="408">
        <f t="shared" si="2"/>
        <v>0</v>
      </c>
      <c r="V51" s="469"/>
      <c r="W51" s="470"/>
      <c r="X51" s="882">
        <f t="shared" si="3"/>
        <v>0</v>
      </c>
      <c r="Y51" s="377">
        <f t="shared" si="4"/>
        <v>0</v>
      </c>
      <c r="Z51" s="1962"/>
      <c r="AA51" s="1962"/>
      <c r="AB51" s="1962"/>
      <c r="AC51" s="872"/>
    </row>
    <row r="52" spans="1:29" ht="30" hidden="1" customHeight="1">
      <c r="A52" s="178">
        <f t="shared" si="1"/>
        <v>45</v>
      </c>
      <c r="B52" s="1961"/>
      <c r="C52" s="1961"/>
      <c r="D52" s="1961"/>
      <c r="E52" s="477"/>
      <c r="F52" s="477"/>
      <c r="G52" s="477"/>
      <c r="H52" s="174"/>
      <c r="I52" s="179"/>
      <c r="J52" s="176"/>
      <c r="K52" s="213"/>
      <c r="L52" s="210"/>
      <c r="M52" s="211"/>
      <c r="N52" s="378">
        <f t="shared" si="0"/>
        <v>0</v>
      </c>
      <c r="O52" s="637">
        <f>IF(N52=0,0,ROUND('【様式４】基準年度算定（入力不要）'!$D$22/COUNTIF($N$8:$N$57,"&gt;0"),0))</f>
        <v>0</v>
      </c>
      <c r="P52" s="405">
        <f t="shared" si="5"/>
        <v>0</v>
      </c>
      <c r="Q52" s="214"/>
      <c r="R52" s="210"/>
      <c r="S52" s="211"/>
      <c r="T52" s="211">
        <f>'【様式９別添１】賃金改善明細書（職員別）'!I52</f>
        <v>0</v>
      </c>
      <c r="U52" s="408">
        <f t="shared" si="2"/>
        <v>0</v>
      </c>
      <c r="V52" s="469"/>
      <c r="W52" s="470"/>
      <c r="X52" s="882">
        <f t="shared" si="3"/>
        <v>0</v>
      </c>
      <c r="Y52" s="377">
        <f t="shared" si="4"/>
        <v>0</v>
      </c>
      <c r="Z52" s="1962"/>
      <c r="AA52" s="1962"/>
      <c r="AB52" s="1962"/>
      <c r="AC52" s="872"/>
    </row>
    <row r="53" spans="1:29" ht="30" hidden="1" customHeight="1">
      <c r="A53" s="178">
        <f t="shared" si="1"/>
        <v>46</v>
      </c>
      <c r="B53" s="1961"/>
      <c r="C53" s="1961"/>
      <c r="D53" s="1961"/>
      <c r="E53" s="477"/>
      <c r="F53" s="477"/>
      <c r="G53" s="477"/>
      <c r="H53" s="174"/>
      <c r="I53" s="179"/>
      <c r="J53" s="176"/>
      <c r="K53" s="213"/>
      <c r="L53" s="210"/>
      <c r="M53" s="211"/>
      <c r="N53" s="378">
        <f t="shared" si="0"/>
        <v>0</v>
      </c>
      <c r="O53" s="637">
        <f>IF(N53=0,0,ROUND('【様式４】基準年度算定（入力不要）'!$D$22/COUNTIF($N$8:$N$57,"&gt;0"),0))</f>
        <v>0</v>
      </c>
      <c r="P53" s="405">
        <f t="shared" si="5"/>
        <v>0</v>
      </c>
      <c r="Q53" s="214"/>
      <c r="R53" s="210"/>
      <c r="S53" s="211"/>
      <c r="T53" s="211">
        <f>'【様式９別添１】賃金改善明細書（職員別）'!I53</f>
        <v>0</v>
      </c>
      <c r="U53" s="408">
        <f t="shared" si="2"/>
        <v>0</v>
      </c>
      <c r="V53" s="469"/>
      <c r="W53" s="470"/>
      <c r="X53" s="882">
        <f t="shared" si="3"/>
        <v>0</v>
      </c>
      <c r="Y53" s="377">
        <f t="shared" si="4"/>
        <v>0</v>
      </c>
      <c r="Z53" s="1962"/>
      <c r="AA53" s="1962"/>
      <c r="AB53" s="1962"/>
      <c r="AC53" s="872"/>
    </row>
    <row r="54" spans="1:29" ht="30" hidden="1" customHeight="1">
      <c r="A54" s="178">
        <f t="shared" si="1"/>
        <v>47</v>
      </c>
      <c r="B54" s="1961"/>
      <c r="C54" s="1961"/>
      <c r="D54" s="1961"/>
      <c r="E54" s="477"/>
      <c r="F54" s="477"/>
      <c r="G54" s="477"/>
      <c r="H54" s="174"/>
      <c r="I54" s="179"/>
      <c r="J54" s="176"/>
      <c r="K54" s="213"/>
      <c r="L54" s="210"/>
      <c r="M54" s="211"/>
      <c r="N54" s="378">
        <f t="shared" si="0"/>
        <v>0</v>
      </c>
      <c r="O54" s="637">
        <f>IF(N54=0,0,ROUND('【様式４】基準年度算定（入力不要）'!$D$22/COUNTIF($N$8:$N$57,"&gt;0"),0))</f>
        <v>0</v>
      </c>
      <c r="P54" s="405">
        <f t="shared" si="5"/>
        <v>0</v>
      </c>
      <c r="Q54" s="214"/>
      <c r="R54" s="210"/>
      <c r="S54" s="211"/>
      <c r="T54" s="211">
        <f>'【様式９別添１】賃金改善明細書（職員別）'!I54</f>
        <v>0</v>
      </c>
      <c r="U54" s="408">
        <f t="shared" si="2"/>
        <v>0</v>
      </c>
      <c r="V54" s="469"/>
      <c r="W54" s="470"/>
      <c r="X54" s="882">
        <f t="shared" si="3"/>
        <v>0</v>
      </c>
      <c r="Y54" s="377">
        <f t="shared" si="4"/>
        <v>0</v>
      </c>
      <c r="Z54" s="1962"/>
      <c r="AA54" s="1962"/>
      <c r="AB54" s="1962"/>
      <c r="AC54" s="872"/>
    </row>
    <row r="55" spans="1:29" ht="30" hidden="1" customHeight="1">
      <c r="A55" s="178">
        <f t="shared" si="1"/>
        <v>48</v>
      </c>
      <c r="B55" s="1961"/>
      <c r="C55" s="1961"/>
      <c r="D55" s="1961"/>
      <c r="E55" s="477"/>
      <c r="F55" s="477"/>
      <c r="G55" s="477"/>
      <c r="H55" s="174"/>
      <c r="I55" s="179"/>
      <c r="J55" s="176"/>
      <c r="K55" s="213"/>
      <c r="L55" s="210"/>
      <c r="M55" s="211"/>
      <c r="N55" s="378">
        <f t="shared" si="0"/>
        <v>0</v>
      </c>
      <c r="O55" s="637">
        <f>IF(N55=0,0,ROUND('【様式４】基準年度算定（入力不要）'!$D$22/COUNTIF($N$8:$N$57,"&gt;0"),0))</f>
        <v>0</v>
      </c>
      <c r="P55" s="405">
        <f t="shared" si="5"/>
        <v>0</v>
      </c>
      <c r="Q55" s="214"/>
      <c r="R55" s="210"/>
      <c r="S55" s="211"/>
      <c r="T55" s="211">
        <f>'【様式９別添１】賃金改善明細書（職員別）'!I55</f>
        <v>0</v>
      </c>
      <c r="U55" s="408">
        <f t="shared" si="2"/>
        <v>0</v>
      </c>
      <c r="V55" s="469"/>
      <c r="W55" s="470"/>
      <c r="X55" s="882">
        <f t="shared" si="3"/>
        <v>0</v>
      </c>
      <c r="Y55" s="377">
        <f t="shared" si="4"/>
        <v>0</v>
      </c>
      <c r="Z55" s="1962"/>
      <c r="AA55" s="1962"/>
      <c r="AB55" s="1962"/>
      <c r="AC55" s="872"/>
    </row>
    <row r="56" spans="1:29" ht="30" hidden="1" customHeight="1">
      <c r="A56" s="178">
        <f t="shared" si="1"/>
        <v>49</v>
      </c>
      <c r="B56" s="1961"/>
      <c r="C56" s="1961"/>
      <c r="D56" s="1961"/>
      <c r="E56" s="477"/>
      <c r="F56" s="477"/>
      <c r="G56" s="477"/>
      <c r="H56" s="174"/>
      <c r="I56" s="179"/>
      <c r="J56" s="176"/>
      <c r="K56" s="213"/>
      <c r="L56" s="210"/>
      <c r="M56" s="211"/>
      <c r="N56" s="378">
        <f t="shared" si="0"/>
        <v>0</v>
      </c>
      <c r="O56" s="637">
        <f>IF(N56=0,0,ROUND('【様式４】基準年度算定（入力不要）'!$D$22/COUNTIF($N$8:$N$57,"&gt;0"),0))</f>
        <v>0</v>
      </c>
      <c r="P56" s="405">
        <f t="shared" si="5"/>
        <v>0</v>
      </c>
      <c r="Q56" s="214"/>
      <c r="R56" s="210"/>
      <c r="S56" s="211"/>
      <c r="T56" s="211">
        <f>'【様式９別添１】賃金改善明細書（職員別）'!I56</f>
        <v>0</v>
      </c>
      <c r="U56" s="408">
        <f t="shared" si="2"/>
        <v>0</v>
      </c>
      <c r="V56" s="469"/>
      <c r="W56" s="470"/>
      <c r="X56" s="882">
        <f t="shared" si="3"/>
        <v>0</v>
      </c>
      <c r="Y56" s="377">
        <f t="shared" si="4"/>
        <v>0</v>
      </c>
      <c r="Z56" s="1962"/>
      <c r="AA56" s="1962"/>
      <c r="AB56" s="1962"/>
      <c r="AC56" s="872"/>
    </row>
    <row r="57" spans="1:29" ht="30" hidden="1" customHeight="1" thickBot="1">
      <c r="A57" s="579">
        <f t="shared" si="1"/>
        <v>50</v>
      </c>
      <c r="B57" s="1973"/>
      <c r="C57" s="1973"/>
      <c r="D57" s="1973"/>
      <c r="E57" s="580"/>
      <c r="F57" s="580"/>
      <c r="G57" s="580"/>
      <c r="H57" s="581"/>
      <c r="I57" s="582"/>
      <c r="J57" s="583"/>
      <c r="K57" s="215"/>
      <c r="L57" s="216"/>
      <c r="M57" s="217"/>
      <c r="N57" s="379">
        <f t="shared" si="0"/>
        <v>0</v>
      </c>
      <c r="O57" s="637">
        <f>IF(N57=0,0,ROUND('【様式４】基準年度算定（入力不要）'!$D$22/COUNTIF($N$8:$N$57,"&gt;0"),0))</f>
        <v>0</v>
      </c>
      <c r="P57" s="405">
        <f t="shared" si="5"/>
        <v>0</v>
      </c>
      <c r="Q57" s="218"/>
      <c r="R57" s="219"/>
      <c r="S57" s="220"/>
      <c r="T57" s="211">
        <f>'【様式９別添１】賃金改善明細書（職員別）'!I57</f>
        <v>0</v>
      </c>
      <c r="U57" s="408">
        <f>SUM(Q57:T57)</f>
        <v>0</v>
      </c>
      <c r="V57" s="471"/>
      <c r="W57" s="472"/>
      <c r="X57" s="883">
        <f>T57</f>
        <v>0</v>
      </c>
      <c r="Y57" s="380">
        <f>U57-P57-V57-W57-X57</f>
        <v>0</v>
      </c>
      <c r="Z57" s="1974"/>
      <c r="AA57" s="1974"/>
      <c r="AB57" s="1974"/>
      <c r="AC57" s="872"/>
    </row>
    <row r="58" spans="1:29" ht="30" customHeight="1" thickBot="1">
      <c r="A58" s="584"/>
      <c r="B58" s="1975" t="s">
        <v>224</v>
      </c>
      <c r="C58" s="1976"/>
      <c r="D58" s="1976"/>
      <c r="E58" s="1976"/>
      <c r="F58" s="1976"/>
      <c r="G58" s="1976"/>
      <c r="H58" s="1976"/>
      <c r="I58" s="1976"/>
      <c r="J58" s="1977"/>
      <c r="K58" s="381">
        <f t="shared" ref="K58:Y58" si="12">SUM(K8:K57)</f>
        <v>28588620</v>
      </c>
      <c r="L58" s="382">
        <f t="shared" si="12"/>
        <v>4010000</v>
      </c>
      <c r="M58" s="382">
        <f t="shared" si="12"/>
        <v>10602000</v>
      </c>
      <c r="N58" s="383">
        <f t="shared" si="12"/>
        <v>43200620</v>
      </c>
      <c r="O58" s="384">
        <f t="shared" si="12"/>
        <v>0</v>
      </c>
      <c r="P58" s="406">
        <f t="shared" si="12"/>
        <v>43200620</v>
      </c>
      <c r="Q58" s="386">
        <f t="shared" si="12"/>
        <v>28588620</v>
      </c>
      <c r="R58" s="382">
        <f t="shared" si="12"/>
        <v>4308500</v>
      </c>
      <c r="S58" s="382">
        <f t="shared" si="12"/>
        <v>10602000</v>
      </c>
      <c r="T58" s="823">
        <f>SUM(T8:T57)</f>
        <v>576600</v>
      </c>
      <c r="U58" s="409">
        <f t="shared" si="12"/>
        <v>44075720</v>
      </c>
      <c r="V58" s="382">
        <f t="shared" si="12"/>
        <v>0</v>
      </c>
      <c r="W58" s="382">
        <f t="shared" si="12"/>
        <v>0</v>
      </c>
      <c r="X58" s="884">
        <f>SUM(X8:X57)</f>
        <v>576600</v>
      </c>
      <c r="Y58" s="410">
        <f t="shared" si="12"/>
        <v>298500</v>
      </c>
      <c r="Z58" s="1978" t="s">
        <v>653</v>
      </c>
      <c r="AA58" s="1979"/>
      <c r="AB58" s="1979"/>
      <c r="AC58" s="592"/>
    </row>
    <row r="59" spans="1:29" s="118" customFormat="1" ht="19.899999999999999" customHeight="1">
      <c r="A59" s="1980" t="s">
        <v>225</v>
      </c>
      <c r="B59" s="1981"/>
      <c r="C59" s="1981"/>
      <c r="D59" s="1981"/>
      <c r="E59" s="1981"/>
      <c r="F59" s="1981"/>
      <c r="G59" s="1981"/>
      <c r="H59" s="1981"/>
      <c r="I59" s="1981"/>
      <c r="J59" s="1981"/>
      <c r="K59" s="1981"/>
      <c r="L59" s="1981"/>
      <c r="M59" s="1981"/>
      <c r="N59" s="1981"/>
      <c r="O59" s="1981"/>
      <c r="P59" s="1981"/>
      <c r="Q59" s="1981"/>
      <c r="R59" s="1981"/>
      <c r="S59" s="1981"/>
      <c r="T59" s="1981"/>
      <c r="U59" s="1981"/>
      <c r="V59" s="478"/>
      <c r="W59" s="876"/>
      <c r="X59" s="186"/>
      <c r="Y59" s="1982">
        <f>【様式５】計画書Ⅰ!Q29</f>
        <v>72075</v>
      </c>
      <c r="Z59" s="1984" t="s">
        <v>655</v>
      </c>
      <c r="AA59" s="1985"/>
      <c r="AB59" s="1985"/>
      <c r="AC59" s="187"/>
    </row>
    <row r="60" spans="1:29" s="118" customFormat="1" ht="19.899999999999999" customHeight="1" thickBot="1">
      <c r="A60" s="1965" t="s">
        <v>226</v>
      </c>
      <c r="B60" s="1965"/>
      <c r="C60" s="1965"/>
      <c r="D60" s="1965"/>
      <c r="E60" s="1965"/>
      <c r="F60" s="1965"/>
      <c r="G60" s="1965"/>
      <c r="H60" s="1965"/>
      <c r="I60" s="1965"/>
      <c r="J60" s="1965"/>
      <c r="K60" s="1965"/>
      <c r="L60" s="1965"/>
      <c r="M60" s="1965"/>
      <c r="N60" s="1965"/>
      <c r="O60" s="1965"/>
      <c r="P60" s="1965"/>
      <c r="Q60" s="1965"/>
      <c r="R60" s="1965"/>
      <c r="S60" s="1965"/>
      <c r="T60" s="1965"/>
      <c r="U60" s="1965"/>
      <c r="V60" s="479"/>
      <c r="W60" s="874"/>
      <c r="X60" s="188"/>
      <c r="Y60" s="1983"/>
      <c r="Z60" s="1969"/>
      <c r="AA60" s="1970"/>
      <c r="AB60" s="1970"/>
      <c r="AC60" s="187"/>
    </row>
    <row r="61" spans="1:29" s="118" customFormat="1" ht="19.899999999999999" customHeight="1">
      <c r="A61" s="1965" t="s">
        <v>227</v>
      </c>
      <c r="B61" s="1966"/>
      <c r="C61" s="1966"/>
      <c r="D61" s="1966"/>
      <c r="E61" s="1966"/>
      <c r="F61" s="1966"/>
      <c r="G61" s="1966"/>
      <c r="H61" s="1966"/>
      <c r="I61" s="1966"/>
      <c r="J61" s="1966"/>
      <c r="K61" s="1966"/>
      <c r="L61" s="1966"/>
      <c r="M61" s="1966"/>
      <c r="N61" s="1966"/>
      <c r="O61" s="1966"/>
      <c r="P61" s="1966"/>
      <c r="Q61" s="1966"/>
      <c r="R61" s="1966"/>
      <c r="S61" s="1966"/>
      <c r="T61" s="1966"/>
      <c r="U61" s="1966"/>
      <c r="V61" s="481"/>
      <c r="W61" s="481"/>
      <c r="X61" s="887"/>
      <c r="Y61" s="1967">
        <f>Y58+Y59</f>
        <v>370575</v>
      </c>
      <c r="Z61" s="1969" t="s">
        <v>654</v>
      </c>
      <c r="AA61" s="1970"/>
      <c r="AB61" s="1970"/>
      <c r="AC61" s="187"/>
    </row>
    <row r="62" spans="1:29" s="118" customFormat="1" ht="19.899999999999999" customHeight="1" thickBot="1">
      <c r="A62" s="119" t="s">
        <v>228</v>
      </c>
      <c r="B62" s="1971" t="s">
        <v>407</v>
      </c>
      <c r="C62" s="1971"/>
      <c r="D62" s="1971"/>
      <c r="E62" s="1971"/>
      <c r="F62" s="1971"/>
      <c r="G62" s="1971"/>
      <c r="H62" s="1971"/>
      <c r="I62" s="1971"/>
      <c r="J62" s="1971"/>
      <c r="K62" s="1971"/>
      <c r="L62" s="1971"/>
      <c r="M62" s="1971"/>
      <c r="N62" s="1971"/>
      <c r="O62" s="1971"/>
      <c r="P62" s="1971"/>
      <c r="Q62" s="1971"/>
      <c r="R62" s="1971"/>
      <c r="S62" s="1971"/>
      <c r="T62" s="1971"/>
      <c r="U62" s="1971"/>
      <c r="V62" s="482"/>
      <c r="W62" s="875"/>
      <c r="X62" s="189"/>
      <c r="Y62" s="1968"/>
      <c r="Z62" s="1969"/>
      <c r="AA62" s="1970"/>
      <c r="AB62" s="1970"/>
      <c r="AC62" s="187"/>
    </row>
    <row r="63" spans="1:29" s="120" customFormat="1" ht="19.899999999999999" customHeight="1">
      <c r="A63" s="119" t="s">
        <v>229</v>
      </c>
      <c r="B63" s="1972" t="s">
        <v>230</v>
      </c>
      <c r="C63" s="1972"/>
      <c r="D63" s="1972"/>
      <c r="E63" s="1972"/>
      <c r="F63" s="1972"/>
      <c r="G63" s="1972"/>
      <c r="H63" s="1972"/>
      <c r="I63" s="1972"/>
      <c r="J63" s="1972"/>
      <c r="K63" s="1972"/>
      <c r="L63" s="1972"/>
      <c r="M63" s="1972"/>
      <c r="N63" s="1972"/>
      <c r="O63" s="1972"/>
      <c r="P63" s="1972"/>
      <c r="Q63" s="1972"/>
      <c r="R63" s="1972"/>
      <c r="S63" s="1972"/>
      <c r="T63" s="1972"/>
      <c r="U63" s="1972"/>
      <c r="V63" s="1972"/>
      <c r="W63" s="1972"/>
      <c r="X63" s="1972"/>
      <c r="Y63" s="1972"/>
      <c r="Z63" s="1972"/>
      <c r="AA63" s="1972"/>
      <c r="AB63" s="1972"/>
      <c r="AC63" s="1972"/>
    </row>
    <row r="64" spans="1:29" s="121" customFormat="1" ht="19.899999999999999" customHeight="1">
      <c r="A64" s="119" t="s">
        <v>231</v>
      </c>
      <c r="B64" s="1963" t="s">
        <v>232</v>
      </c>
      <c r="C64" s="1963"/>
      <c r="D64" s="1963"/>
      <c r="E64" s="1963"/>
      <c r="F64" s="1963"/>
      <c r="G64" s="1963"/>
      <c r="H64" s="1963"/>
      <c r="I64" s="1963"/>
      <c r="J64" s="1963"/>
      <c r="K64" s="1963"/>
      <c r="L64" s="1963"/>
      <c r="M64" s="1963"/>
      <c r="N64" s="1963"/>
      <c r="O64" s="1963"/>
      <c r="P64" s="1963"/>
      <c r="Q64" s="1963"/>
      <c r="R64" s="1963"/>
      <c r="S64" s="1963"/>
      <c r="T64" s="1963"/>
      <c r="U64" s="1963"/>
      <c r="V64" s="480"/>
      <c r="W64" s="480"/>
      <c r="X64" s="873"/>
      <c r="Y64" s="119"/>
      <c r="Z64" s="119"/>
      <c r="AA64" s="119"/>
      <c r="AB64" s="119"/>
      <c r="AC64" s="119"/>
    </row>
    <row r="65" spans="1:30" s="118" customFormat="1" ht="19.899999999999999" customHeight="1">
      <c r="A65" s="119"/>
      <c r="B65" s="1963" t="s">
        <v>233</v>
      </c>
      <c r="C65" s="1963"/>
      <c r="D65" s="1963"/>
      <c r="E65" s="1963"/>
      <c r="F65" s="1963"/>
      <c r="G65" s="1963"/>
      <c r="H65" s="1963"/>
      <c r="I65" s="1963"/>
      <c r="J65" s="1963"/>
      <c r="K65" s="1963"/>
      <c r="L65" s="1963"/>
      <c r="M65" s="1963"/>
      <c r="N65" s="1963"/>
      <c r="O65" s="1963"/>
      <c r="P65" s="1963"/>
      <c r="Q65" s="1963"/>
      <c r="R65" s="1963"/>
      <c r="S65" s="1963"/>
      <c r="T65" s="1963"/>
      <c r="U65" s="1963"/>
      <c r="V65" s="480"/>
      <c r="W65" s="480"/>
      <c r="X65" s="873"/>
      <c r="Y65" s="119"/>
      <c r="Z65" s="119"/>
      <c r="AA65" s="119"/>
      <c r="AB65" s="119"/>
      <c r="AC65" s="119"/>
      <c r="AD65" s="122"/>
    </row>
    <row r="66" spans="1:30" s="118" customFormat="1" ht="19.899999999999999" customHeight="1">
      <c r="A66" s="119" t="s">
        <v>234</v>
      </c>
      <c r="B66" s="1964" t="s">
        <v>393</v>
      </c>
      <c r="C66" s="1964"/>
      <c r="D66" s="1964"/>
      <c r="E66" s="1964"/>
      <c r="F66" s="1964"/>
      <c r="G66" s="1964"/>
      <c r="H66" s="1964"/>
      <c r="I66" s="1964"/>
      <c r="J66" s="1964"/>
      <c r="K66" s="1964"/>
      <c r="L66" s="1964"/>
      <c r="M66" s="1964"/>
      <c r="N66" s="1964"/>
      <c r="O66" s="1964"/>
      <c r="P66" s="1964"/>
      <c r="Q66" s="1964"/>
      <c r="R66" s="1964"/>
      <c r="S66" s="1964"/>
      <c r="T66" s="1964"/>
      <c r="U66" s="1964"/>
      <c r="V66" s="1964"/>
      <c r="W66" s="1964"/>
      <c r="X66" s="1964"/>
      <c r="Y66" s="1964"/>
      <c r="Z66" s="1964"/>
      <c r="AA66" s="1964"/>
      <c r="AB66" s="1964"/>
      <c r="AC66" s="1964"/>
    </row>
    <row r="67" spans="1:30" s="118" customFormat="1" ht="19.899999999999999" customHeight="1">
      <c r="A67" s="119" t="s">
        <v>235</v>
      </c>
      <c r="B67" s="119" t="s">
        <v>550</v>
      </c>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row>
    <row r="68" spans="1:30" s="118" customFormat="1" ht="19.899999999999999" customHeight="1">
      <c r="A68" s="119" t="s">
        <v>287</v>
      </c>
      <c r="B68" s="119" t="s">
        <v>334</v>
      </c>
      <c r="C68" s="119"/>
      <c r="D68" s="119"/>
      <c r="E68" s="119"/>
      <c r="F68" s="119"/>
      <c r="G68" s="119"/>
      <c r="H68" s="119"/>
      <c r="I68" s="119"/>
      <c r="J68" s="119"/>
      <c r="K68" s="119"/>
      <c r="L68" s="119"/>
      <c r="M68" s="119"/>
      <c r="N68" s="119"/>
      <c r="O68" s="119"/>
      <c r="P68" s="119"/>
      <c r="Q68" s="119"/>
      <c r="R68" s="119"/>
      <c r="S68" s="119"/>
      <c r="T68" s="119"/>
      <c r="U68" s="119"/>
      <c r="V68" s="119"/>
      <c r="W68" s="119"/>
      <c r="X68" s="119"/>
      <c r="Y68" s="119"/>
      <c r="Z68" s="119"/>
      <c r="AA68" s="119"/>
      <c r="AB68" s="119"/>
      <c r="AC68" s="119"/>
    </row>
    <row r="69" spans="1:30" s="118" customFormat="1" ht="19.899999999999999" customHeight="1">
      <c r="A69" s="885" t="s">
        <v>335</v>
      </c>
      <c r="B69" s="885" t="s">
        <v>656</v>
      </c>
      <c r="C69" s="119"/>
      <c r="D69" s="119"/>
      <c r="E69" s="119"/>
      <c r="F69" s="119"/>
      <c r="G69" s="119"/>
      <c r="H69" s="119"/>
      <c r="I69" s="119"/>
      <c r="J69" s="119"/>
      <c r="K69" s="119"/>
      <c r="L69" s="119"/>
      <c r="M69" s="119"/>
      <c r="N69" s="119"/>
      <c r="O69" s="119"/>
      <c r="P69" s="119"/>
      <c r="Q69" s="119"/>
      <c r="R69" s="119"/>
      <c r="S69" s="119"/>
      <c r="T69" s="119"/>
      <c r="U69" s="119"/>
      <c r="V69" s="119"/>
      <c r="W69" s="119"/>
      <c r="X69" s="119"/>
      <c r="Y69" s="119"/>
      <c r="Z69" s="119"/>
      <c r="AA69" s="119"/>
      <c r="AB69" s="119"/>
      <c r="AC69" s="119"/>
    </row>
    <row r="70" spans="1:30" ht="21" customHeight="1">
      <c r="A70" s="886" t="s">
        <v>657</v>
      </c>
      <c r="B70" s="886" t="s">
        <v>658</v>
      </c>
      <c r="C70" s="190"/>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c r="AC70" s="123"/>
    </row>
    <row r="71" spans="1:30" ht="12" customHeight="1">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row>
    <row r="72" spans="1:30" ht="12" customHeight="1">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c r="AC72" s="124"/>
    </row>
    <row r="73" spans="1:30" ht="12" customHeight="1">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row>
    <row r="74" spans="1:30" ht="12" customHeight="1">
      <c r="B74" s="125"/>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row>
    <row r="75" spans="1:30">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row>
  </sheetData>
  <sheetProtection formatCells="0" insertColumns="0" insertRows="0" selectLockedCells="1"/>
  <autoFilter ref="A5:AC69">
    <filterColumn colId="1" showButton="0"/>
    <filterColumn colId="2" showButton="0"/>
    <filterColumn colId="10" showButton="0"/>
    <filterColumn colId="11" showButton="0"/>
    <filterColumn colId="12" showButton="0"/>
    <filterColumn colId="13" showButton="0"/>
    <filterColumn colId="14" showButton="0"/>
    <filterColumn colId="16" showButton="0"/>
    <filterColumn colId="17" showButton="0"/>
    <filterColumn colId="18" showButton="0"/>
    <filterColumn colId="19" showButton="0"/>
    <filterColumn colId="25" showButton="0"/>
    <filterColumn colId="26" showButton="0"/>
  </autoFilter>
  <mergeCells count="138">
    <mergeCell ref="B50:D50"/>
    <mergeCell ref="Z50:AB50"/>
    <mergeCell ref="AC5:AC7"/>
    <mergeCell ref="B36:D36"/>
    <mergeCell ref="Z36:AB36"/>
    <mergeCell ref="B37:D37"/>
    <mergeCell ref="Z37:AB37"/>
    <mergeCell ref="B38:D38"/>
    <mergeCell ref="Z38:AB38"/>
    <mergeCell ref="B39:D39"/>
    <mergeCell ref="Z39:AB39"/>
    <mergeCell ref="B8:D8"/>
    <mergeCell ref="Z8:AB8"/>
    <mergeCell ref="B9:D9"/>
    <mergeCell ref="Z9:AB9"/>
    <mergeCell ref="B13:D13"/>
    <mergeCell ref="Z13:AB13"/>
    <mergeCell ref="B14:D14"/>
    <mergeCell ref="Z14:AB14"/>
    <mergeCell ref="B15:D15"/>
    <mergeCell ref="Z15:AB15"/>
    <mergeCell ref="B10:D10"/>
    <mergeCell ref="Z10:AB10"/>
    <mergeCell ref="B11:D11"/>
    <mergeCell ref="Y1:Y3"/>
    <mergeCell ref="Z1:AB3"/>
    <mergeCell ref="A3:M3"/>
    <mergeCell ref="A5:A7"/>
    <mergeCell ref="B5:D7"/>
    <mergeCell ref="E5:E7"/>
    <mergeCell ref="F5:F7"/>
    <mergeCell ref="G5:G7"/>
    <mergeCell ref="H5:H7"/>
    <mergeCell ref="I5:I7"/>
    <mergeCell ref="J5:J7"/>
    <mergeCell ref="K5:P5"/>
    <mergeCell ref="Q5:U5"/>
    <mergeCell ref="V5:V7"/>
    <mergeCell ref="W5:W7"/>
    <mergeCell ref="Z5:AB7"/>
    <mergeCell ref="Y5:Y7"/>
    <mergeCell ref="K6:N6"/>
    <mergeCell ref="O6:O7"/>
    <mergeCell ref="P6:P7"/>
    <mergeCell ref="U6:U7"/>
    <mergeCell ref="Q6:T6"/>
    <mergeCell ref="X5:X7"/>
    <mergeCell ref="Z11:AB11"/>
    <mergeCell ref="B12:D12"/>
    <mergeCell ref="Z12:AB12"/>
    <mergeCell ref="B19:D19"/>
    <mergeCell ref="Z19:AB19"/>
    <mergeCell ref="B20:D20"/>
    <mergeCell ref="Z20:AB20"/>
    <mergeCell ref="B21:D21"/>
    <mergeCell ref="Z21:AB21"/>
    <mergeCell ref="B16:D16"/>
    <mergeCell ref="Z16:AB16"/>
    <mergeCell ref="B17:D17"/>
    <mergeCell ref="Z17:AB17"/>
    <mergeCell ref="B18:D18"/>
    <mergeCell ref="Z18:AB18"/>
    <mergeCell ref="B25:D25"/>
    <mergeCell ref="Z25:AB25"/>
    <mergeCell ref="B26:D26"/>
    <mergeCell ref="Z26:AB26"/>
    <mergeCell ref="B27:D27"/>
    <mergeCell ref="Z27:AB27"/>
    <mergeCell ref="B22:D22"/>
    <mergeCell ref="Z22:AB22"/>
    <mergeCell ref="B23:D23"/>
    <mergeCell ref="Z23:AB23"/>
    <mergeCell ref="B24:D24"/>
    <mergeCell ref="Z24:AB24"/>
    <mergeCell ref="B56:D56"/>
    <mergeCell ref="Z56:AB56"/>
    <mergeCell ref="B53:D53"/>
    <mergeCell ref="Z53:AB53"/>
    <mergeCell ref="B54:D54"/>
    <mergeCell ref="Z54:AB54"/>
    <mergeCell ref="B55:D55"/>
    <mergeCell ref="Z55:AB55"/>
    <mergeCell ref="B28:D28"/>
    <mergeCell ref="Z28:AB28"/>
    <mergeCell ref="B29:D29"/>
    <mergeCell ref="Z29:AB29"/>
    <mergeCell ref="B52:D52"/>
    <mergeCell ref="Z52:AB52"/>
    <mergeCell ref="B30:D30"/>
    <mergeCell ref="Z30:AB30"/>
    <mergeCell ref="B31:D31"/>
    <mergeCell ref="Z31:AB31"/>
    <mergeCell ref="B32:D32"/>
    <mergeCell ref="Z32:AB32"/>
    <mergeCell ref="B33:D33"/>
    <mergeCell ref="Z33:AB33"/>
    <mergeCell ref="B34:D34"/>
    <mergeCell ref="Z34:AB34"/>
    <mergeCell ref="B65:U65"/>
    <mergeCell ref="B66:AC66"/>
    <mergeCell ref="A61:U61"/>
    <mergeCell ref="Y61:Y62"/>
    <mergeCell ref="Z61:AB62"/>
    <mergeCell ref="B62:U62"/>
    <mergeCell ref="B63:AC63"/>
    <mergeCell ref="B64:U64"/>
    <mergeCell ref="B57:D57"/>
    <mergeCell ref="Z57:AB57"/>
    <mergeCell ref="B58:J58"/>
    <mergeCell ref="Z58:AB58"/>
    <mergeCell ref="A59:U59"/>
    <mergeCell ref="Y59:Y60"/>
    <mergeCell ref="Z59:AB60"/>
    <mergeCell ref="A60:U60"/>
    <mergeCell ref="B47:D47"/>
    <mergeCell ref="Z47:AB47"/>
    <mergeCell ref="B51:D51"/>
    <mergeCell ref="Z51:AB51"/>
    <mergeCell ref="B35:D35"/>
    <mergeCell ref="Z35:AB35"/>
    <mergeCell ref="B45:D45"/>
    <mergeCell ref="Z45:AB45"/>
    <mergeCell ref="B46:D46"/>
    <mergeCell ref="Z46:AB46"/>
    <mergeCell ref="B40:D40"/>
    <mergeCell ref="Z40:AB40"/>
    <mergeCell ref="B41:D41"/>
    <mergeCell ref="Z41:AB41"/>
    <mergeCell ref="B42:D42"/>
    <mergeCell ref="Z42:AB42"/>
    <mergeCell ref="B43:D43"/>
    <mergeCell ref="Z43:AB43"/>
    <mergeCell ref="B44:D44"/>
    <mergeCell ref="Z44:AB44"/>
    <mergeCell ref="B48:D48"/>
    <mergeCell ref="Z48:AB48"/>
    <mergeCell ref="B49:D49"/>
    <mergeCell ref="Z49:AB49"/>
  </mergeCells>
  <phoneticPr fontId="7"/>
  <conditionalFormatting sqref="B58:X58 B24:AB57 J8:Y23">
    <cfRule type="containsBlanks" dxfId="11" priority="4">
      <formula>LEN(TRIM(B8))=0</formula>
    </cfRule>
  </conditionalFormatting>
  <conditionalFormatting sqref="Y58:AB58">
    <cfRule type="containsBlanks" dxfId="10" priority="3">
      <formula>LEN(TRIM(Y58))=0</formula>
    </cfRule>
  </conditionalFormatting>
  <conditionalFormatting sqref="B8:I23">
    <cfRule type="containsBlanks" dxfId="9" priority="2">
      <formula>LEN(TRIM(B8))=0</formula>
    </cfRule>
  </conditionalFormatting>
  <conditionalFormatting sqref="Z8:AB23">
    <cfRule type="containsBlanks" dxfId="8" priority="1">
      <formula>LEN(TRIM(Z8))=0</formula>
    </cfRule>
  </conditionalFormatting>
  <dataValidations count="7">
    <dataValidation type="list" showErrorMessage="1" sqref="J8:J14 E8:E23">
      <formula1>"○,×"</formula1>
    </dataValidation>
    <dataValidation type="list" allowBlank="1" showInputMessage="1" showErrorMessage="1" sqref="WUZ983060:WUZ983079 WUZ8:WUZ62 WLD8:WLD62 WBH8:WBH62 VRL8:VRL62 VHP8:VHP62 UXT8:UXT62 UNX8:UNX62 UEB8:UEB62 TUF8:TUF62 TKJ8:TKJ62 TAN8:TAN62 SQR8:SQR62 SGV8:SGV62 RWZ8:RWZ62 RND8:RND62 RDH8:RDH62 QTL8:QTL62 QJP8:QJP62 PZT8:PZT62 PPX8:PPX62 PGB8:PGB62 OWF8:OWF62 OMJ8:OMJ62 OCN8:OCN62 NSR8:NSR62 NIV8:NIV62 MYZ8:MYZ62 MPD8:MPD62 MFH8:MFH62 LVL8:LVL62 LLP8:LLP62 LBT8:LBT62 KRX8:KRX62 KIB8:KIB62 JYF8:JYF62 JOJ8:JOJ62 JEN8:JEN62 IUR8:IUR62 IKV8:IKV62 IAZ8:IAZ62 HRD8:HRD62 HHH8:HHH62 GXL8:GXL62 GNP8:GNP62 GDT8:GDT62 FTX8:FTX62 FKB8:FKB62 FAF8:FAF62 EQJ8:EQJ62 EGN8:EGN62 DWR8:DWR62 DMV8:DMV62 DCZ8:DCZ62 CTD8:CTD62 CJH8:CJH62 BZL8:BZL62 BPP8:BPP62 BFT8:BFT62 AVX8:AVX62 AMB8:AMB62 ACF8:ACF62 SJ8:SJ62 IN8:IN62 WLD983060:WLD983079 WBH983060:WBH983079 VRL983060:VRL983079 VHP983060:VHP983079 UXT983060:UXT983079 UNX983060:UNX983079 UEB983060:UEB983079 TUF983060:TUF983079 TKJ983060:TKJ983079 TAN983060:TAN983079 SQR983060:SQR983079 SGV983060:SGV983079 RWZ983060:RWZ983079 RND983060:RND983079 RDH983060:RDH983079 QTL983060:QTL983079 QJP983060:QJP983079 PZT983060:PZT983079 PPX983060:PPX983079 PGB983060:PGB983079 OWF983060:OWF983079 OMJ983060:OMJ983079 OCN983060:OCN983079 NSR983060:NSR983079 NIV983060:NIV983079 MYZ983060:MYZ983079 MPD983060:MPD983079 MFH983060:MFH983079 LVL983060:LVL983079 LLP983060:LLP983079 LBT983060:LBT983079 KRX983060:KRX983079 KIB983060:KIB983079 JYF983060:JYF983079 JOJ983060:JOJ983079 JEN983060:JEN983079 IUR983060:IUR983079 IKV983060:IKV983079 IAZ983060:IAZ983079 HRD983060:HRD983079 HHH983060:HHH983079 GXL983060:GXL983079 GNP983060:GNP983079 GDT983060:GDT983079 FTX983060:FTX983079 FKB983060:FKB983079 FAF983060:FAF983079 EQJ983060:EQJ983079 EGN983060:EGN983079 DWR983060:DWR983079 DMV983060:DMV983079 DCZ983060:DCZ983079 CTD983060:CTD983079 CJH983060:CJH983079 BZL983060:BZL983079 BPP983060:BPP983079 BFT983060:BFT983079 AVX983060:AVX983079 AMB983060:AMB983079 ACF983060:ACF983079 SJ983060:SJ983079 IN983060:IN983079 WUZ917524:WUZ917543 WLD917524:WLD917543 WBH917524:WBH917543 VRL917524:VRL917543 VHP917524:VHP917543 UXT917524:UXT917543 UNX917524:UNX917543 UEB917524:UEB917543 TUF917524:TUF917543 TKJ917524:TKJ917543 TAN917524:TAN917543 SQR917524:SQR917543 SGV917524:SGV917543 RWZ917524:RWZ917543 RND917524:RND917543 RDH917524:RDH917543 QTL917524:QTL917543 QJP917524:QJP917543 PZT917524:PZT917543 PPX917524:PPX917543 PGB917524:PGB917543 OWF917524:OWF917543 OMJ917524:OMJ917543 OCN917524:OCN917543 NSR917524:NSR917543 NIV917524:NIV917543 MYZ917524:MYZ917543 MPD917524:MPD917543 MFH917524:MFH917543 LVL917524:LVL917543 LLP917524:LLP917543 LBT917524:LBT917543 KRX917524:KRX917543 KIB917524:KIB917543 JYF917524:JYF917543 JOJ917524:JOJ917543 JEN917524:JEN917543 IUR917524:IUR917543 IKV917524:IKV917543 IAZ917524:IAZ917543 HRD917524:HRD917543 HHH917524:HHH917543 GXL917524:GXL917543 GNP917524:GNP917543 GDT917524:GDT917543 FTX917524:FTX917543 FKB917524:FKB917543 FAF917524:FAF917543 EQJ917524:EQJ917543 EGN917524:EGN917543 DWR917524:DWR917543 DMV917524:DMV917543 DCZ917524:DCZ917543 CTD917524:CTD917543 CJH917524:CJH917543 BZL917524:BZL917543 BPP917524:BPP917543 BFT917524:BFT917543 AVX917524:AVX917543 AMB917524:AMB917543 ACF917524:ACF917543 SJ917524:SJ917543 IN917524:IN917543 WUZ851988:WUZ852007 WLD851988:WLD852007 WBH851988:WBH852007 VRL851988:VRL852007 VHP851988:VHP852007 UXT851988:UXT852007 UNX851988:UNX852007 UEB851988:UEB852007 TUF851988:TUF852007 TKJ851988:TKJ852007 TAN851988:TAN852007 SQR851988:SQR852007 SGV851988:SGV852007 RWZ851988:RWZ852007 RND851988:RND852007 RDH851988:RDH852007 QTL851988:QTL852007 QJP851988:QJP852007 PZT851988:PZT852007 PPX851988:PPX852007 PGB851988:PGB852007 OWF851988:OWF852007 OMJ851988:OMJ852007 OCN851988:OCN852007 NSR851988:NSR852007 NIV851988:NIV852007 MYZ851988:MYZ852007 MPD851988:MPD852007 MFH851988:MFH852007 LVL851988:LVL852007 LLP851988:LLP852007 LBT851988:LBT852007 KRX851988:KRX852007 KIB851988:KIB852007 JYF851988:JYF852007 JOJ851988:JOJ852007 JEN851988:JEN852007 IUR851988:IUR852007 IKV851988:IKV852007 IAZ851988:IAZ852007 HRD851988:HRD852007 HHH851988:HHH852007 GXL851988:GXL852007 GNP851988:GNP852007 GDT851988:GDT852007 FTX851988:FTX852007 FKB851988:FKB852007 FAF851988:FAF852007 EQJ851988:EQJ852007 EGN851988:EGN852007 DWR851988:DWR852007 DMV851988:DMV852007 DCZ851988:DCZ852007 CTD851988:CTD852007 CJH851988:CJH852007 BZL851988:BZL852007 BPP851988:BPP852007 BFT851988:BFT852007 AVX851988:AVX852007 AMB851988:AMB852007 ACF851988:ACF852007 SJ851988:SJ852007 IN851988:IN852007 WUZ786452:WUZ786471 WLD786452:WLD786471 WBH786452:WBH786471 VRL786452:VRL786471 VHP786452:VHP786471 UXT786452:UXT786471 UNX786452:UNX786471 UEB786452:UEB786471 TUF786452:TUF786471 TKJ786452:TKJ786471 TAN786452:TAN786471 SQR786452:SQR786471 SGV786452:SGV786471 RWZ786452:RWZ786471 RND786452:RND786471 RDH786452:RDH786471 QTL786452:QTL786471 QJP786452:QJP786471 PZT786452:PZT786471 PPX786452:PPX786471 PGB786452:PGB786471 OWF786452:OWF786471 OMJ786452:OMJ786471 OCN786452:OCN786471 NSR786452:NSR786471 NIV786452:NIV786471 MYZ786452:MYZ786471 MPD786452:MPD786471 MFH786452:MFH786471 LVL786452:LVL786471 LLP786452:LLP786471 LBT786452:LBT786471 KRX786452:KRX786471 KIB786452:KIB786471 JYF786452:JYF786471 JOJ786452:JOJ786471 JEN786452:JEN786471 IUR786452:IUR786471 IKV786452:IKV786471 IAZ786452:IAZ786471 HRD786452:HRD786471 HHH786452:HHH786471 GXL786452:GXL786471 GNP786452:GNP786471 GDT786452:GDT786471 FTX786452:FTX786471 FKB786452:FKB786471 FAF786452:FAF786471 EQJ786452:EQJ786471 EGN786452:EGN786471 DWR786452:DWR786471 DMV786452:DMV786471 DCZ786452:DCZ786471 CTD786452:CTD786471 CJH786452:CJH786471 BZL786452:BZL786471 BPP786452:BPP786471 BFT786452:BFT786471 AVX786452:AVX786471 AMB786452:AMB786471 ACF786452:ACF786471 SJ786452:SJ786471 IN786452:IN786471 WUZ720916:WUZ720935 WLD720916:WLD720935 WBH720916:WBH720935 VRL720916:VRL720935 VHP720916:VHP720935 UXT720916:UXT720935 UNX720916:UNX720935 UEB720916:UEB720935 TUF720916:TUF720935 TKJ720916:TKJ720935 TAN720916:TAN720935 SQR720916:SQR720935 SGV720916:SGV720935 RWZ720916:RWZ720935 RND720916:RND720935 RDH720916:RDH720935 QTL720916:QTL720935 QJP720916:QJP720935 PZT720916:PZT720935 PPX720916:PPX720935 PGB720916:PGB720935 OWF720916:OWF720935 OMJ720916:OMJ720935 OCN720916:OCN720935 NSR720916:NSR720935 NIV720916:NIV720935 MYZ720916:MYZ720935 MPD720916:MPD720935 MFH720916:MFH720935 LVL720916:LVL720935 LLP720916:LLP720935 LBT720916:LBT720935 KRX720916:KRX720935 KIB720916:KIB720935 JYF720916:JYF720935 JOJ720916:JOJ720935 JEN720916:JEN720935 IUR720916:IUR720935 IKV720916:IKV720935 IAZ720916:IAZ720935 HRD720916:HRD720935 HHH720916:HHH720935 GXL720916:GXL720935 GNP720916:GNP720935 GDT720916:GDT720935 FTX720916:FTX720935 FKB720916:FKB720935 FAF720916:FAF720935 EQJ720916:EQJ720935 EGN720916:EGN720935 DWR720916:DWR720935 DMV720916:DMV720935 DCZ720916:DCZ720935 CTD720916:CTD720935 CJH720916:CJH720935 BZL720916:BZL720935 BPP720916:BPP720935 BFT720916:BFT720935 AVX720916:AVX720935 AMB720916:AMB720935 ACF720916:ACF720935 SJ720916:SJ720935 IN720916:IN720935 WUZ655380:WUZ655399 WLD655380:WLD655399 WBH655380:WBH655399 VRL655380:VRL655399 VHP655380:VHP655399 UXT655380:UXT655399 UNX655380:UNX655399 UEB655380:UEB655399 TUF655380:TUF655399 TKJ655380:TKJ655399 TAN655380:TAN655399 SQR655380:SQR655399 SGV655380:SGV655399 RWZ655380:RWZ655399 RND655380:RND655399 RDH655380:RDH655399 QTL655380:QTL655399 QJP655380:QJP655399 PZT655380:PZT655399 PPX655380:PPX655399 PGB655380:PGB655399 OWF655380:OWF655399 OMJ655380:OMJ655399 OCN655380:OCN655399 NSR655380:NSR655399 NIV655380:NIV655399 MYZ655380:MYZ655399 MPD655380:MPD655399 MFH655380:MFH655399 LVL655380:LVL655399 LLP655380:LLP655399 LBT655380:LBT655399 KRX655380:KRX655399 KIB655380:KIB655399 JYF655380:JYF655399 JOJ655380:JOJ655399 JEN655380:JEN655399 IUR655380:IUR655399 IKV655380:IKV655399 IAZ655380:IAZ655399 HRD655380:HRD655399 HHH655380:HHH655399 GXL655380:GXL655399 GNP655380:GNP655399 GDT655380:GDT655399 FTX655380:FTX655399 FKB655380:FKB655399 FAF655380:FAF655399 EQJ655380:EQJ655399 EGN655380:EGN655399 DWR655380:DWR655399 DMV655380:DMV655399 DCZ655380:DCZ655399 CTD655380:CTD655399 CJH655380:CJH655399 BZL655380:BZL655399 BPP655380:BPP655399 BFT655380:BFT655399 AVX655380:AVX655399 AMB655380:AMB655399 ACF655380:ACF655399 SJ655380:SJ655399 IN655380:IN655399 WUZ589844:WUZ589863 WLD589844:WLD589863 WBH589844:WBH589863 VRL589844:VRL589863 VHP589844:VHP589863 UXT589844:UXT589863 UNX589844:UNX589863 UEB589844:UEB589863 TUF589844:TUF589863 TKJ589844:TKJ589863 TAN589844:TAN589863 SQR589844:SQR589863 SGV589844:SGV589863 RWZ589844:RWZ589863 RND589844:RND589863 RDH589844:RDH589863 QTL589844:QTL589863 QJP589844:QJP589863 PZT589844:PZT589863 PPX589844:PPX589863 PGB589844:PGB589863 OWF589844:OWF589863 OMJ589844:OMJ589863 OCN589844:OCN589863 NSR589844:NSR589863 NIV589844:NIV589863 MYZ589844:MYZ589863 MPD589844:MPD589863 MFH589844:MFH589863 LVL589844:LVL589863 LLP589844:LLP589863 LBT589844:LBT589863 KRX589844:KRX589863 KIB589844:KIB589863 JYF589844:JYF589863 JOJ589844:JOJ589863 JEN589844:JEN589863 IUR589844:IUR589863 IKV589844:IKV589863 IAZ589844:IAZ589863 HRD589844:HRD589863 HHH589844:HHH589863 GXL589844:GXL589863 GNP589844:GNP589863 GDT589844:GDT589863 FTX589844:FTX589863 FKB589844:FKB589863 FAF589844:FAF589863 EQJ589844:EQJ589863 EGN589844:EGN589863 DWR589844:DWR589863 DMV589844:DMV589863 DCZ589844:DCZ589863 CTD589844:CTD589863 CJH589844:CJH589863 BZL589844:BZL589863 BPP589844:BPP589863 BFT589844:BFT589863 AVX589844:AVX589863 AMB589844:AMB589863 ACF589844:ACF589863 SJ589844:SJ589863 IN589844:IN589863 WUZ524308:WUZ524327 WLD524308:WLD524327 WBH524308:WBH524327 VRL524308:VRL524327 VHP524308:VHP524327 UXT524308:UXT524327 UNX524308:UNX524327 UEB524308:UEB524327 TUF524308:TUF524327 TKJ524308:TKJ524327 TAN524308:TAN524327 SQR524308:SQR524327 SGV524308:SGV524327 RWZ524308:RWZ524327 RND524308:RND524327 RDH524308:RDH524327 QTL524308:QTL524327 QJP524308:QJP524327 PZT524308:PZT524327 PPX524308:PPX524327 PGB524308:PGB524327 OWF524308:OWF524327 OMJ524308:OMJ524327 OCN524308:OCN524327 NSR524308:NSR524327 NIV524308:NIV524327 MYZ524308:MYZ524327 MPD524308:MPD524327 MFH524308:MFH524327 LVL524308:LVL524327 LLP524308:LLP524327 LBT524308:LBT524327 KRX524308:KRX524327 KIB524308:KIB524327 JYF524308:JYF524327 JOJ524308:JOJ524327 JEN524308:JEN524327 IUR524308:IUR524327 IKV524308:IKV524327 IAZ524308:IAZ524327 HRD524308:HRD524327 HHH524308:HHH524327 GXL524308:GXL524327 GNP524308:GNP524327 GDT524308:GDT524327 FTX524308:FTX524327 FKB524308:FKB524327 FAF524308:FAF524327 EQJ524308:EQJ524327 EGN524308:EGN524327 DWR524308:DWR524327 DMV524308:DMV524327 DCZ524308:DCZ524327 CTD524308:CTD524327 CJH524308:CJH524327 BZL524308:BZL524327 BPP524308:BPP524327 BFT524308:BFT524327 AVX524308:AVX524327 AMB524308:AMB524327 ACF524308:ACF524327 SJ524308:SJ524327 IN524308:IN524327 WUZ458772:WUZ458791 WLD458772:WLD458791 WBH458772:WBH458791 VRL458772:VRL458791 VHP458772:VHP458791 UXT458772:UXT458791 UNX458772:UNX458791 UEB458772:UEB458791 TUF458772:TUF458791 TKJ458772:TKJ458791 TAN458772:TAN458791 SQR458772:SQR458791 SGV458772:SGV458791 RWZ458772:RWZ458791 RND458772:RND458791 RDH458772:RDH458791 QTL458772:QTL458791 QJP458772:QJP458791 PZT458772:PZT458791 PPX458772:PPX458791 PGB458772:PGB458791 OWF458772:OWF458791 OMJ458772:OMJ458791 OCN458772:OCN458791 NSR458772:NSR458791 NIV458772:NIV458791 MYZ458772:MYZ458791 MPD458772:MPD458791 MFH458772:MFH458791 LVL458772:LVL458791 LLP458772:LLP458791 LBT458772:LBT458791 KRX458772:KRX458791 KIB458772:KIB458791 JYF458772:JYF458791 JOJ458772:JOJ458791 JEN458772:JEN458791 IUR458772:IUR458791 IKV458772:IKV458791 IAZ458772:IAZ458791 HRD458772:HRD458791 HHH458772:HHH458791 GXL458772:GXL458791 GNP458772:GNP458791 GDT458772:GDT458791 FTX458772:FTX458791 FKB458772:FKB458791 FAF458772:FAF458791 EQJ458772:EQJ458791 EGN458772:EGN458791 DWR458772:DWR458791 DMV458772:DMV458791 DCZ458772:DCZ458791 CTD458772:CTD458791 CJH458772:CJH458791 BZL458772:BZL458791 BPP458772:BPP458791 BFT458772:BFT458791 AVX458772:AVX458791 AMB458772:AMB458791 ACF458772:ACF458791 SJ458772:SJ458791 IN458772:IN458791 WUZ393236:WUZ393255 WLD393236:WLD393255 WBH393236:WBH393255 VRL393236:VRL393255 VHP393236:VHP393255 UXT393236:UXT393255 UNX393236:UNX393255 UEB393236:UEB393255 TUF393236:TUF393255 TKJ393236:TKJ393255 TAN393236:TAN393255 SQR393236:SQR393255 SGV393236:SGV393255 RWZ393236:RWZ393255 RND393236:RND393255 RDH393236:RDH393255 QTL393236:QTL393255 QJP393236:QJP393255 PZT393236:PZT393255 PPX393236:PPX393255 PGB393236:PGB393255 OWF393236:OWF393255 OMJ393236:OMJ393255 OCN393236:OCN393255 NSR393236:NSR393255 NIV393236:NIV393255 MYZ393236:MYZ393255 MPD393236:MPD393255 MFH393236:MFH393255 LVL393236:LVL393255 LLP393236:LLP393255 LBT393236:LBT393255 KRX393236:KRX393255 KIB393236:KIB393255 JYF393236:JYF393255 JOJ393236:JOJ393255 JEN393236:JEN393255 IUR393236:IUR393255 IKV393236:IKV393255 IAZ393236:IAZ393255 HRD393236:HRD393255 HHH393236:HHH393255 GXL393236:GXL393255 GNP393236:GNP393255 GDT393236:GDT393255 FTX393236:FTX393255 FKB393236:FKB393255 FAF393236:FAF393255 EQJ393236:EQJ393255 EGN393236:EGN393255 DWR393236:DWR393255 DMV393236:DMV393255 DCZ393236:DCZ393255 CTD393236:CTD393255 CJH393236:CJH393255 BZL393236:BZL393255 BPP393236:BPP393255 BFT393236:BFT393255 AVX393236:AVX393255 AMB393236:AMB393255 ACF393236:ACF393255 SJ393236:SJ393255 IN393236:IN393255 WUZ327700:WUZ327719 WLD327700:WLD327719 WBH327700:WBH327719 VRL327700:VRL327719 VHP327700:VHP327719 UXT327700:UXT327719 UNX327700:UNX327719 UEB327700:UEB327719 TUF327700:TUF327719 TKJ327700:TKJ327719 TAN327700:TAN327719 SQR327700:SQR327719 SGV327700:SGV327719 RWZ327700:RWZ327719 RND327700:RND327719 RDH327700:RDH327719 QTL327700:QTL327719 QJP327700:QJP327719 PZT327700:PZT327719 PPX327700:PPX327719 PGB327700:PGB327719 OWF327700:OWF327719 OMJ327700:OMJ327719 OCN327700:OCN327719 NSR327700:NSR327719 NIV327700:NIV327719 MYZ327700:MYZ327719 MPD327700:MPD327719 MFH327700:MFH327719 LVL327700:LVL327719 LLP327700:LLP327719 LBT327700:LBT327719 KRX327700:KRX327719 KIB327700:KIB327719 JYF327700:JYF327719 JOJ327700:JOJ327719 JEN327700:JEN327719 IUR327700:IUR327719 IKV327700:IKV327719 IAZ327700:IAZ327719 HRD327700:HRD327719 HHH327700:HHH327719 GXL327700:GXL327719 GNP327700:GNP327719 GDT327700:GDT327719 FTX327700:FTX327719 FKB327700:FKB327719 FAF327700:FAF327719 EQJ327700:EQJ327719 EGN327700:EGN327719 DWR327700:DWR327719 DMV327700:DMV327719 DCZ327700:DCZ327719 CTD327700:CTD327719 CJH327700:CJH327719 BZL327700:BZL327719 BPP327700:BPP327719 BFT327700:BFT327719 AVX327700:AVX327719 AMB327700:AMB327719 ACF327700:ACF327719 SJ327700:SJ327719 IN327700:IN327719 WUZ262164:WUZ262183 WLD262164:WLD262183 WBH262164:WBH262183 VRL262164:VRL262183 VHP262164:VHP262183 UXT262164:UXT262183 UNX262164:UNX262183 UEB262164:UEB262183 TUF262164:TUF262183 TKJ262164:TKJ262183 TAN262164:TAN262183 SQR262164:SQR262183 SGV262164:SGV262183 RWZ262164:RWZ262183 RND262164:RND262183 RDH262164:RDH262183 QTL262164:QTL262183 QJP262164:QJP262183 PZT262164:PZT262183 PPX262164:PPX262183 PGB262164:PGB262183 OWF262164:OWF262183 OMJ262164:OMJ262183 OCN262164:OCN262183 NSR262164:NSR262183 NIV262164:NIV262183 MYZ262164:MYZ262183 MPD262164:MPD262183 MFH262164:MFH262183 LVL262164:LVL262183 LLP262164:LLP262183 LBT262164:LBT262183 KRX262164:KRX262183 KIB262164:KIB262183 JYF262164:JYF262183 JOJ262164:JOJ262183 JEN262164:JEN262183 IUR262164:IUR262183 IKV262164:IKV262183 IAZ262164:IAZ262183 HRD262164:HRD262183 HHH262164:HHH262183 GXL262164:GXL262183 GNP262164:GNP262183 GDT262164:GDT262183 FTX262164:FTX262183 FKB262164:FKB262183 FAF262164:FAF262183 EQJ262164:EQJ262183 EGN262164:EGN262183 DWR262164:DWR262183 DMV262164:DMV262183 DCZ262164:DCZ262183 CTD262164:CTD262183 CJH262164:CJH262183 BZL262164:BZL262183 BPP262164:BPP262183 BFT262164:BFT262183 AVX262164:AVX262183 AMB262164:AMB262183 ACF262164:ACF262183 SJ262164:SJ262183 IN262164:IN262183 WUZ196628:WUZ196647 WLD196628:WLD196647 WBH196628:WBH196647 VRL196628:VRL196647 VHP196628:VHP196647 UXT196628:UXT196647 UNX196628:UNX196647 UEB196628:UEB196647 TUF196628:TUF196647 TKJ196628:TKJ196647 TAN196628:TAN196647 SQR196628:SQR196647 SGV196628:SGV196647 RWZ196628:RWZ196647 RND196628:RND196647 RDH196628:RDH196647 QTL196628:QTL196647 QJP196628:QJP196647 PZT196628:PZT196647 PPX196628:PPX196647 PGB196628:PGB196647 OWF196628:OWF196647 OMJ196628:OMJ196647 OCN196628:OCN196647 NSR196628:NSR196647 NIV196628:NIV196647 MYZ196628:MYZ196647 MPD196628:MPD196647 MFH196628:MFH196647 LVL196628:LVL196647 LLP196628:LLP196647 LBT196628:LBT196647 KRX196628:KRX196647 KIB196628:KIB196647 JYF196628:JYF196647 JOJ196628:JOJ196647 JEN196628:JEN196647 IUR196628:IUR196647 IKV196628:IKV196647 IAZ196628:IAZ196647 HRD196628:HRD196647 HHH196628:HHH196647 GXL196628:GXL196647 GNP196628:GNP196647 GDT196628:GDT196647 FTX196628:FTX196647 FKB196628:FKB196647 FAF196628:FAF196647 EQJ196628:EQJ196647 EGN196628:EGN196647 DWR196628:DWR196647 DMV196628:DMV196647 DCZ196628:DCZ196647 CTD196628:CTD196647 CJH196628:CJH196647 BZL196628:BZL196647 BPP196628:BPP196647 BFT196628:BFT196647 AVX196628:AVX196647 AMB196628:AMB196647 ACF196628:ACF196647 SJ196628:SJ196647 IN196628:IN196647 WUZ131092:WUZ131111 WLD131092:WLD131111 WBH131092:WBH131111 VRL131092:VRL131111 VHP131092:VHP131111 UXT131092:UXT131111 UNX131092:UNX131111 UEB131092:UEB131111 TUF131092:TUF131111 TKJ131092:TKJ131111 TAN131092:TAN131111 SQR131092:SQR131111 SGV131092:SGV131111 RWZ131092:RWZ131111 RND131092:RND131111 RDH131092:RDH131111 QTL131092:QTL131111 QJP131092:QJP131111 PZT131092:PZT131111 PPX131092:PPX131111 PGB131092:PGB131111 OWF131092:OWF131111 OMJ131092:OMJ131111 OCN131092:OCN131111 NSR131092:NSR131111 NIV131092:NIV131111 MYZ131092:MYZ131111 MPD131092:MPD131111 MFH131092:MFH131111 LVL131092:LVL131111 LLP131092:LLP131111 LBT131092:LBT131111 KRX131092:KRX131111 KIB131092:KIB131111 JYF131092:JYF131111 JOJ131092:JOJ131111 JEN131092:JEN131111 IUR131092:IUR131111 IKV131092:IKV131111 IAZ131092:IAZ131111 HRD131092:HRD131111 HHH131092:HHH131111 GXL131092:GXL131111 GNP131092:GNP131111 GDT131092:GDT131111 FTX131092:FTX131111 FKB131092:FKB131111 FAF131092:FAF131111 EQJ131092:EQJ131111 EGN131092:EGN131111 DWR131092:DWR131111 DMV131092:DMV131111 DCZ131092:DCZ131111 CTD131092:CTD131111 CJH131092:CJH131111 BZL131092:BZL131111 BPP131092:BPP131111 BFT131092:BFT131111 AVX131092:AVX131111 AMB131092:AMB131111 ACF131092:ACF131111 SJ131092:SJ131111 IN131092:IN131111 WUZ65556:WUZ65575 WLD65556:WLD65575 WBH65556:WBH65575 VRL65556:VRL65575 VHP65556:VHP65575 UXT65556:UXT65575 UNX65556:UNX65575 UEB65556:UEB65575 TUF65556:TUF65575 TKJ65556:TKJ65575 TAN65556:TAN65575 SQR65556:SQR65575 SGV65556:SGV65575 RWZ65556:RWZ65575 RND65556:RND65575 RDH65556:RDH65575 QTL65556:QTL65575 QJP65556:QJP65575 PZT65556:PZT65575 PPX65556:PPX65575 PGB65556:PGB65575 OWF65556:OWF65575 OMJ65556:OMJ65575 OCN65556:OCN65575 NSR65556:NSR65575 NIV65556:NIV65575 MYZ65556:MYZ65575 MPD65556:MPD65575 MFH65556:MFH65575 LVL65556:LVL65575 LLP65556:LLP65575 LBT65556:LBT65575 KRX65556:KRX65575 KIB65556:KIB65575 JYF65556:JYF65575 JOJ65556:JOJ65575 JEN65556:JEN65575 IUR65556:IUR65575 IKV65556:IKV65575 IAZ65556:IAZ65575 HRD65556:HRD65575 HHH65556:HHH65575 GXL65556:GXL65575 GNP65556:GNP65575 GDT65556:GDT65575 FTX65556:FTX65575 FKB65556:FKB65575 FAF65556:FAF65575 EQJ65556:EQJ65575 EGN65556:EGN65575 DWR65556:DWR65575 DMV65556:DMV65575 DCZ65556:DCZ65575 CTD65556:CTD65575 CJH65556:CJH65575 BZL65556:BZL65575 BPP65556:BPP65575 BFT65556:BFT65575 AVX65556:AVX65575 AMB65556:AMB65575 ACF65556:ACF65575 SJ65556:SJ65575 IN65556:IN65575">
      <formula1>$B$73:$B$74</formula1>
    </dataValidation>
    <dataValidation type="list" showInputMessage="1" showErrorMessage="1" prompt="空白にする時は、「Delete」キーを押してください。" sqref="WUX983060:WUX983079 IL65556:IL65575 SH65556:SH65575 ACD65556:ACD65575 ALZ65556:ALZ65575 AVV65556:AVV65575 BFR65556:BFR65575 BPN65556:BPN65575 BZJ65556:BZJ65575 CJF65556:CJF65575 CTB65556:CTB65575 DCX65556:DCX65575 DMT65556:DMT65575 DWP65556:DWP65575 EGL65556:EGL65575 EQH65556:EQH65575 FAD65556:FAD65575 FJZ65556:FJZ65575 FTV65556:FTV65575 GDR65556:GDR65575 GNN65556:GNN65575 GXJ65556:GXJ65575 HHF65556:HHF65575 HRB65556:HRB65575 IAX65556:IAX65575 IKT65556:IKT65575 IUP65556:IUP65575 JEL65556:JEL65575 JOH65556:JOH65575 JYD65556:JYD65575 KHZ65556:KHZ65575 KRV65556:KRV65575 LBR65556:LBR65575 LLN65556:LLN65575 LVJ65556:LVJ65575 MFF65556:MFF65575 MPB65556:MPB65575 MYX65556:MYX65575 NIT65556:NIT65575 NSP65556:NSP65575 OCL65556:OCL65575 OMH65556:OMH65575 OWD65556:OWD65575 PFZ65556:PFZ65575 PPV65556:PPV65575 PZR65556:PZR65575 QJN65556:QJN65575 QTJ65556:QTJ65575 RDF65556:RDF65575 RNB65556:RNB65575 RWX65556:RWX65575 SGT65556:SGT65575 SQP65556:SQP65575 TAL65556:TAL65575 TKH65556:TKH65575 TUD65556:TUD65575 UDZ65556:UDZ65575 UNV65556:UNV65575 UXR65556:UXR65575 VHN65556:VHN65575 VRJ65556:VRJ65575 WBF65556:WBF65575 WLB65556:WLB65575 WUX65556:WUX65575 IL131092:IL131111 SH131092:SH131111 ACD131092:ACD131111 ALZ131092:ALZ131111 AVV131092:AVV131111 BFR131092:BFR131111 BPN131092:BPN131111 BZJ131092:BZJ131111 CJF131092:CJF131111 CTB131092:CTB131111 DCX131092:DCX131111 DMT131092:DMT131111 DWP131092:DWP131111 EGL131092:EGL131111 EQH131092:EQH131111 FAD131092:FAD131111 FJZ131092:FJZ131111 FTV131092:FTV131111 GDR131092:GDR131111 GNN131092:GNN131111 GXJ131092:GXJ131111 HHF131092:HHF131111 HRB131092:HRB131111 IAX131092:IAX131111 IKT131092:IKT131111 IUP131092:IUP131111 JEL131092:JEL131111 JOH131092:JOH131111 JYD131092:JYD131111 KHZ131092:KHZ131111 KRV131092:KRV131111 LBR131092:LBR131111 LLN131092:LLN131111 LVJ131092:LVJ131111 MFF131092:MFF131111 MPB131092:MPB131111 MYX131092:MYX131111 NIT131092:NIT131111 NSP131092:NSP131111 OCL131092:OCL131111 OMH131092:OMH131111 OWD131092:OWD131111 PFZ131092:PFZ131111 PPV131092:PPV131111 PZR131092:PZR131111 QJN131092:QJN131111 QTJ131092:QTJ131111 RDF131092:RDF131111 RNB131092:RNB131111 RWX131092:RWX131111 SGT131092:SGT131111 SQP131092:SQP131111 TAL131092:TAL131111 TKH131092:TKH131111 TUD131092:TUD131111 UDZ131092:UDZ131111 UNV131092:UNV131111 UXR131092:UXR131111 VHN131092:VHN131111 VRJ131092:VRJ131111 WBF131092:WBF131111 WLB131092:WLB131111 WUX131092:WUX131111 IL196628:IL196647 SH196628:SH196647 ACD196628:ACD196647 ALZ196628:ALZ196647 AVV196628:AVV196647 BFR196628:BFR196647 BPN196628:BPN196647 BZJ196628:BZJ196647 CJF196628:CJF196647 CTB196628:CTB196647 DCX196628:DCX196647 DMT196628:DMT196647 DWP196628:DWP196647 EGL196628:EGL196647 EQH196628:EQH196647 FAD196628:FAD196647 FJZ196628:FJZ196647 FTV196628:FTV196647 GDR196628:GDR196647 GNN196628:GNN196647 GXJ196628:GXJ196647 HHF196628:HHF196647 HRB196628:HRB196647 IAX196628:IAX196647 IKT196628:IKT196647 IUP196628:IUP196647 JEL196628:JEL196647 JOH196628:JOH196647 JYD196628:JYD196647 KHZ196628:KHZ196647 KRV196628:KRV196647 LBR196628:LBR196647 LLN196628:LLN196647 LVJ196628:LVJ196647 MFF196628:MFF196647 MPB196628:MPB196647 MYX196628:MYX196647 NIT196628:NIT196647 NSP196628:NSP196647 OCL196628:OCL196647 OMH196628:OMH196647 OWD196628:OWD196647 PFZ196628:PFZ196647 PPV196628:PPV196647 PZR196628:PZR196647 QJN196628:QJN196647 QTJ196628:QTJ196647 RDF196628:RDF196647 RNB196628:RNB196647 RWX196628:RWX196647 SGT196628:SGT196647 SQP196628:SQP196647 TAL196628:TAL196647 TKH196628:TKH196647 TUD196628:TUD196647 UDZ196628:UDZ196647 UNV196628:UNV196647 UXR196628:UXR196647 VHN196628:VHN196647 VRJ196628:VRJ196647 WBF196628:WBF196647 WLB196628:WLB196647 WUX196628:WUX196647 IL262164:IL262183 SH262164:SH262183 ACD262164:ACD262183 ALZ262164:ALZ262183 AVV262164:AVV262183 BFR262164:BFR262183 BPN262164:BPN262183 BZJ262164:BZJ262183 CJF262164:CJF262183 CTB262164:CTB262183 DCX262164:DCX262183 DMT262164:DMT262183 DWP262164:DWP262183 EGL262164:EGL262183 EQH262164:EQH262183 FAD262164:FAD262183 FJZ262164:FJZ262183 FTV262164:FTV262183 GDR262164:GDR262183 GNN262164:GNN262183 GXJ262164:GXJ262183 HHF262164:HHF262183 HRB262164:HRB262183 IAX262164:IAX262183 IKT262164:IKT262183 IUP262164:IUP262183 JEL262164:JEL262183 JOH262164:JOH262183 JYD262164:JYD262183 KHZ262164:KHZ262183 KRV262164:KRV262183 LBR262164:LBR262183 LLN262164:LLN262183 LVJ262164:LVJ262183 MFF262164:MFF262183 MPB262164:MPB262183 MYX262164:MYX262183 NIT262164:NIT262183 NSP262164:NSP262183 OCL262164:OCL262183 OMH262164:OMH262183 OWD262164:OWD262183 PFZ262164:PFZ262183 PPV262164:PPV262183 PZR262164:PZR262183 QJN262164:QJN262183 QTJ262164:QTJ262183 RDF262164:RDF262183 RNB262164:RNB262183 RWX262164:RWX262183 SGT262164:SGT262183 SQP262164:SQP262183 TAL262164:TAL262183 TKH262164:TKH262183 TUD262164:TUD262183 UDZ262164:UDZ262183 UNV262164:UNV262183 UXR262164:UXR262183 VHN262164:VHN262183 VRJ262164:VRJ262183 WBF262164:WBF262183 WLB262164:WLB262183 WUX262164:WUX262183 IL327700:IL327719 SH327700:SH327719 ACD327700:ACD327719 ALZ327700:ALZ327719 AVV327700:AVV327719 BFR327700:BFR327719 BPN327700:BPN327719 BZJ327700:BZJ327719 CJF327700:CJF327719 CTB327700:CTB327719 DCX327700:DCX327719 DMT327700:DMT327719 DWP327700:DWP327719 EGL327700:EGL327719 EQH327700:EQH327719 FAD327700:FAD327719 FJZ327700:FJZ327719 FTV327700:FTV327719 GDR327700:GDR327719 GNN327700:GNN327719 GXJ327700:GXJ327719 HHF327700:HHF327719 HRB327700:HRB327719 IAX327700:IAX327719 IKT327700:IKT327719 IUP327700:IUP327719 JEL327700:JEL327719 JOH327700:JOH327719 JYD327700:JYD327719 KHZ327700:KHZ327719 KRV327700:KRV327719 LBR327700:LBR327719 LLN327700:LLN327719 LVJ327700:LVJ327719 MFF327700:MFF327719 MPB327700:MPB327719 MYX327700:MYX327719 NIT327700:NIT327719 NSP327700:NSP327719 OCL327700:OCL327719 OMH327700:OMH327719 OWD327700:OWD327719 PFZ327700:PFZ327719 PPV327700:PPV327719 PZR327700:PZR327719 QJN327700:QJN327719 QTJ327700:QTJ327719 RDF327700:RDF327719 RNB327700:RNB327719 RWX327700:RWX327719 SGT327700:SGT327719 SQP327700:SQP327719 TAL327700:TAL327719 TKH327700:TKH327719 TUD327700:TUD327719 UDZ327700:UDZ327719 UNV327700:UNV327719 UXR327700:UXR327719 VHN327700:VHN327719 VRJ327700:VRJ327719 WBF327700:WBF327719 WLB327700:WLB327719 WUX327700:WUX327719 IL393236:IL393255 SH393236:SH393255 ACD393236:ACD393255 ALZ393236:ALZ393255 AVV393236:AVV393255 BFR393236:BFR393255 BPN393236:BPN393255 BZJ393236:BZJ393255 CJF393236:CJF393255 CTB393236:CTB393255 DCX393236:DCX393255 DMT393236:DMT393255 DWP393236:DWP393255 EGL393236:EGL393255 EQH393236:EQH393255 FAD393236:FAD393255 FJZ393236:FJZ393255 FTV393236:FTV393255 GDR393236:GDR393255 GNN393236:GNN393255 GXJ393236:GXJ393255 HHF393236:HHF393255 HRB393236:HRB393255 IAX393236:IAX393255 IKT393236:IKT393255 IUP393236:IUP393255 JEL393236:JEL393255 JOH393236:JOH393255 JYD393236:JYD393255 KHZ393236:KHZ393255 KRV393236:KRV393255 LBR393236:LBR393255 LLN393236:LLN393255 LVJ393236:LVJ393255 MFF393236:MFF393255 MPB393236:MPB393255 MYX393236:MYX393255 NIT393236:NIT393255 NSP393236:NSP393255 OCL393236:OCL393255 OMH393236:OMH393255 OWD393236:OWD393255 PFZ393236:PFZ393255 PPV393236:PPV393255 PZR393236:PZR393255 QJN393236:QJN393255 QTJ393236:QTJ393255 RDF393236:RDF393255 RNB393236:RNB393255 RWX393236:RWX393255 SGT393236:SGT393255 SQP393236:SQP393255 TAL393236:TAL393255 TKH393236:TKH393255 TUD393236:TUD393255 UDZ393236:UDZ393255 UNV393236:UNV393255 UXR393236:UXR393255 VHN393236:VHN393255 VRJ393236:VRJ393255 WBF393236:WBF393255 WLB393236:WLB393255 WUX393236:WUX393255 IL458772:IL458791 SH458772:SH458791 ACD458772:ACD458791 ALZ458772:ALZ458791 AVV458772:AVV458791 BFR458772:BFR458791 BPN458772:BPN458791 BZJ458772:BZJ458791 CJF458772:CJF458791 CTB458772:CTB458791 DCX458772:DCX458791 DMT458772:DMT458791 DWP458772:DWP458791 EGL458772:EGL458791 EQH458772:EQH458791 FAD458772:FAD458791 FJZ458772:FJZ458791 FTV458772:FTV458791 GDR458772:GDR458791 GNN458772:GNN458791 GXJ458772:GXJ458791 HHF458772:HHF458791 HRB458772:HRB458791 IAX458772:IAX458791 IKT458772:IKT458791 IUP458772:IUP458791 JEL458772:JEL458791 JOH458772:JOH458791 JYD458772:JYD458791 KHZ458772:KHZ458791 KRV458772:KRV458791 LBR458772:LBR458791 LLN458772:LLN458791 LVJ458772:LVJ458791 MFF458772:MFF458791 MPB458772:MPB458791 MYX458772:MYX458791 NIT458772:NIT458791 NSP458772:NSP458791 OCL458772:OCL458791 OMH458772:OMH458791 OWD458772:OWD458791 PFZ458772:PFZ458791 PPV458772:PPV458791 PZR458772:PZR458791 QJN458772:QJN458791 QTJ458772:QTJ458791 RDF458772:RDF458791 RNB458772:RNB458791 RWX458772:RWX458791 SGT458772:SGT458791 SQP458772:SQP458791 TAL458772:TAL458791 TKH458772:TKH458791 TUD458772:TUD458791 UDZ458772:UDZ458791 UNV458772:UNV458791 UXR458772:UXR458791 VHN458772:VHN458791 VRJ458772:VRJ458791 WBF458772:WBF458791 WLB458772:WLB458791 WUX458772:WUX458791 IL524308:IL524327 SH524308:SH524327 ACD524308:ACD524327 ALZ524308:ALZ524327 AVV524308:AVV524327 BFR524308:BFR524327 BPN524308:BPN524327 BZJ524308:BZJ524327 CJF524308:CJF524327 CTB524308:CTB524327 DCX524308:DCX524327 DMT524308:DMT524327 DWP524308:DWP524327 EGL524308:EGL524327 EQH524308:EQH524327 FAD524308:FAD524327 FJZ524308:FJZ524327 FTV524308:FTV524327 GDR524308:GDR524327 GNN524308:GNN524327 GXJ524308:GXJ524327 HHF524308:HHF524327 HRB524308:HRB524327 IAX524308:IAX524327 IKT524308:IKT524327 IUP524308:IUP524327 JEL524308:JEL524327 JOH524308:JOH524327 JYD524308:JYD524327 KHZ524308:KHZ524327 KRV524308:KRV524327 LBR524308:LBR524327 LLN524308:LLN524327 LVJ524308:LVJ524327 MFF524308:MFF524327 MPB524308:MPB524327 MYX524308:MYX524327 NIT524308:NIT524327 NSP524308:NSP524327 OCL524308:OCL524327 OMH524308:OMH524327 OWD524308:OWD524327 PFZ524308:PFZ524327 PPV524308:PPV524327 PZR524308:PZR524327 QJN524308:QJN524327 QTJ524308:QTJ524327 RDF524308:RDF524327 RNB524308:RNB524327 RWX524308:RWX524327 SGT524308:SGT524327 SQP524308:SQP524327 TAL524308:TAL524327 TKH524308:TKH524327 TUD524308:TUD524327 UDZ524308:UDZ524327 UNV524308:UNV524327 UXR524308:UXR524327 VHN524308:VHN524327 VRJ524308:VRJ524327 WBF524308:WBF524327 WLB524308:WLB524327 WUX524308:WUX524327 IL589844:IL589863 SH589844:SH589863 ACD589844:ACD589863 ALZ589844:ALZ589863 AVV589844:AVV589863 BFR589844:BFR589863 BPN589844:BPN589863 BZJ589844:BZJ589863 CJF589844:CJF589863 CTB589844:CTB589863 DCX589844:DCX589863 DMT589844:DMT589863 DWP589844:DWP589863 EGL589844:EGL589863 EQH589844:EQH589863 FAD589844:FAD589863 FJZ589844:FJZ589863 FTV589844:FTV589863 GDR589844:GDR589863 GNN589844:GNN589863 GXJ589844:GXJ589863 HHF589844:HHF589863 HRB589844:HRB589863 IAX589844:IAX589863 IKT589844:IKT589863 IUP589844:IUP589863 JEL589844:JEL589863 JOH589844:JOH589863 JYD589844:JYD589863 KHZ589844:KHZ589863 KRV589844:KRV589863 LBR589844:LBR589863 LLN589844:LLN589863 LVJ589844:LVJ589863 MFF589844:MFF589863 MPB589844:MPB589863 MYX589844:MYX589863 NIT589844:NIT589863 NSP589844:NSP589863 OCL589844:OCL589863 OMH589844:OMH589863 OWD589844:OWD589863 PFZ589844:PFZ589863 PPV589844:PPV589863 PZR589844:PZR589863 QJN589844:QJN589863 QTJ589844:QTJ589863 RDF589844:RDF589863 RNB589844:RNB589863 RWX589844:RWX589863 SGT589844:SGT589863 SQP589844:SQP589863 TAL589844:TAL589863 TKH589844:TKH589863 TUD589844:TUD589863 UDZ589844:UDZ589863 UNV589844:UNV589863 UXR589844:UXR589863 VHN589844:VHN589863 VRJ589844:VRJ589863 WBF589844:WBF589863 WLB589844:WLB589863 WUX589844:WUX589863 IL655380:IL655399 SH655380:SH655399 ACD655380:ACD655399 ALZ655380:ALZ655399 AVV655380:AVV655399 BFR655380:BFR655399 BPN655380:BPN655399 BZJ655380:BZJ655399 CJF655380:CJF655399 CTB655380:CTB655399 DCX655380:DCX655399 DMT655380:DMT655399 DWP655380:DWP655399 EGL655380:EGL655399 EQH655380:EQH655399 FAD655380:FAD655399 FJZ655380:FJZ655399 FTV655380:FTV655399 GDR655380:GDR655399 GNN655380:GNN655399 GXJ655380:GXJ655399 HHF655380:HHF655399 HRB655380:HRB655399 IAX655380:IAX655399 IKT655380:IKT655399 IUP655380:IUP655399 JEL655380:JEL655399 JOH655380:JOH655399 JYD655380:JYD655399 KHZ655380:KHZ655399 KRV655380:KRV655399 LBR655380:LBR655399 LLN655380:LLN655399 LVJ655380:LVJ655399 MFF655380:MFF655399 MPB655380:MPB655399 MYX655380:MYX655399 NIT655380:NIT655399 NSP655380:NSP655399 OCL655380:OCL655399 OMH655380:OMH655399 OWD655380:OWD655399 PFZ655380:PFZ655399 PPV655380:PPV655399 PZR655380:PZR655399 QJN655380:QJN655399 QTJ655380:QTJ655399 RDF655380:RDF655399 RNB655380:RNB655399 RWX655380:RWX655399 SGT655380:SGT655399 SQP655380:SQP655399 TAL655380:TAL655399 TKH655380:TKH655399 TUD655380:TUD655399 UDZ655380:UDZ655399 UNV655380:UNV655399 UXR655380:UXR655399 VHN655380:VHN655399 VRJ655380:VRJ655399 WBF655380:WBF655399 WLB655380:WLB655399 WUX655380:WUX655399 IL720916:IL720935 SH720916:SH720935 ACD720916:ACD720935 ALZ720916:ALZ720935 AVV720916:AVV720935 BFR720916:BFR720935 BPN720916:BPN720935 BZJ720916:BZJ720935 CJF720916:CJF720935 CTB720916:CTB720935 DCX720916:DCX720935 DMT720916:DMT720935 DWP720916:DWP720935 EGL720916:EGL720935 EQH720916:EQH720935 FAD720916:FAD720935 FJZ720916:FJZ720935 FTV720916:FTV720935 GDR720916:GDR720935 GNN720916:GNN720935 GXJ720916:GXJ720935 HHF720916:HHF720935 HRB720916:HRB720935 IAX720916:IAX720935 IKT720916:IKT720935 IUP720916:IUP720935 JEL720916:JEL720935 JOH720916:JOH720935 JYD720916:JYD720935 KHZ720916:KHZ720935 KRV720916:KRV720935 LBR720916:LBR720935 LLN720916:LLN720935 LVJ720916:LVJ720935 MFF720916:MFF720935 MPB720916:MPB720935 MYX720916:MYX720935 NIT720916:NIT720935 NSP720916:NSP720935 OCL720916:OCL720935 OMH720916:OMH720935 OWD720916:OWD720935 PFZ720916:PFZ720935 PPV720916:PPV720935 PZR720916:PZR720935 QJN720916:QJN720935 QTJ720916:QTJ720935 RDF720916:RDF720935 RNB720916:RNB720935 RWX720916:RWX720935 SGT720916:SGT720935 SQP720916:SQP720935 TAL720916:TAL720935 TKH720916:TKH720935 TUD720916:TUD720935 UDZ720916:UDZ720935 UNV720916:UNV720935 UXR720916:UXR720935 VHN720916:VHN720935 VRJ720916:VRJ720935 WBF720916:WBF720935 WLB720916:WLB720935 WUX720916:WUX720935 IL786452:IL786471 SH786452:SH786471 ACD786452:ACD786471 ALZ786452:ALZ786471 AVV786452:AVV786471 BFR786452:BFR786471 BPN786452:BPN786471 BZJ786452:BZJ786471 CJF786452:CJF786471 CTB786452:CTB786471 DCX786452:DCX786471 DMT786452:DMT786471 DWP786452:DWP786471 EGL786452:EGL786471 EQH786452:EQH786471 FAD786452:FAD786471 FJZ786452:FJZ786471 FTV786452:FTV786471 GDR786452:GDR786471 GNN786452:GNN786471 GXJ786452:GXJ786471 HHF786452:HHF786471 HRB786452:HRB786471 IAX786452:IAX786471 IKT786452:IKT786471 IUP786452:IUP786471 JEL786452:JEL786471 JOH786452:JOH786471 JYD786452:JYD786471 KHZ786452:KHZ786471 KRV786452:KRV786471 LBR786452:LBR786471 LLN786452:LLN786471 LVJ786452:LVJ786471 MFF786452:MFF786471 MPB786452:MPB786471 MYX786452:MYX786471 NIT786452:NIT786471 NSP786452:NSP786471 OCL786452:OCL786471 OMH786452:OMH786471 OWD786452:OWD786471 PFZ786452:PFZ786471 PPV786452:PPV786471 PZR786452:PZR786471 QJN786452:QJN786471 QTJ786452:QTJ786471 RDF786452:RDF786471 RNB786452:RNB786471 RWX786452:RWX786471 SGT786452:SGT786471 SQP786452:SQP786471 TAL786452:TAL786471 TKH786452:TKH786471 TUD786452:TUD786471 UDZ786452:UDZ786471 UNV786452:UNV786471 UXR786452:UXR786471 VHN786452:VHN786471 VRJ786452:VRJ786471 WBF786452:WBF786471 WLB786452:WLB786471 WUX786452:WUX786471 IL851988:IL852007 SH851988:SH852007 ACD851988:ACD852007 ALZ851988:ALZ852007 AVV851988:AVV852007 BFR851988:BFR852007 BPN851988:BPN852007 BZJ851988:BZJ852007 CJF851988:CJF852007 CTB851988:CTB852007 DCX851988:DCX852007 DMT851988:DMT852007 DWP851988:DWP852007 EGL851988:EGL852007 EQH851988:EQH852007 FAD851988:FAD852007 FJZ851988:FJZ852007 FTV851988:FTV852007 GDR851988:GDR852007 GNN851988:GNN852007 GXJ851988:GXJ852007 HHF851988:HHF852007 HRB851988:HRB852007 IAX851988:IAX852007 IKT851988:IKT852007 IUP851988:IUP852007 JEL851988:JEL852007 JOH851988:JOH852007 JYD851988:JYD852007 KHZ851988:KHZ852007 KRV851988:KRV852007 LBR851988:LBR852007 LLN851988:LLN852007 LVJ851988:LVJ852007 MFF851988:MFF852007 MPB851988:MPB852007 MYX851988:MYX852007 NIT851988:NIT852007 NSP851988:NSP852007 OCL851988:OCL852007 OMH851988:OMH852007 OWD851988:OWD852007 PFZ851988:PFZ852007 PPV851988:PPV852007 PZR851988:PZR852007 QJN851988:QJN852007 QTJ851988:QTJ852007 RDF851988:RDF852007 RNB851988:RNB852007 RWX851988:RWX852007 SGT851988:SGT852007 SQP851988:SQP852007 TAL851988:TAL852007 TKH851988:TKH852007 TUD851988:TUD852007 UDZ851988:UDZ852007 UNV851988:UNV852007 UXR851988:UXR852007 VHN851988:VHN852007 VRJ851988:VRJ852007 WBF851988:WBF852007 WLB851988:WLB852007 WUX851988:WUX852007 IL917524:IL917543 SH917524:SH917543 ACD917524:ACD917543 ALZ917524:ALZ917543 AVV917524:AVV917543 BFR917524:BFR917543 BPN917524:BPN917543 BZJ917524:BZJ917543 CJF917524:CJF917543 CTB917524:CTB917543 DCX917524:DCX917543 DMT917524:DMT917543 DWP917524:DWP917543 EGL917524:EGL917543 EQH917524:EQH917543 FAD917524:FAD917543 FJZ917524:FJZ917543 FTV917524:FTV917543 GDR917524:GDR917543 GNN917524:GNN917543 GXJ917524:GXJ917543 HHF917524:HHF917543 HRB917524:HRB917543 IAX917524:IAX917543 IKT917524:IKT917543 IUP917524:IUP917543 JEL917524:JEL917543 JOH917524:JOH917543 JYD917524:JYD917543 KHZ917524:KHZ917543 KRV917524:KRV917543 LBR917524:LBR917543 LLN917524:LLN917543 LVJ917524:LVJ917543 MFF917524:MFF917543 MPB917524:MPB917543 MYX917524:MYX917543 NIT917524:NIT917543 NSP917524:NSP917543 OCL917524:OCL917543 OMH917524:OMH917543 OWD917524:OWD917543 PFZ917524:PFZ917543 PPV917524:PPV917543 PZR917524:PZR917543 QJN917524:QJN917543 QTJ917524:QTJ917543 RDF917524:RDF917543 RNB917524:RNB917543 RWX917524:RWX917543 SGT917524:SGT917543 SQP917524:SQP917543 TAL917524:TAL917543 TKH917524:TKH917543 TUD917524:TUD917543 UDZ917524:UDZ917543 UNV917524:UNV917543 UXR917524:UXR917543 VHN917524:VHN917543 VRJ917524:VRJ917543 WBF917524:WBF917543 WLB917524:WLB917543 WUX917524:WUX917543 IL983060:IL983079 SH983060:SH983079 ACD983060:ACD983079 ALZ983060:ALZ983079 AVV983060:AVV983079 BFR983060:BFR983079 BPN983060:BPN983079 BZJ983060:BZJ983079 CJF983060:CJF983079 CTB983060:CTB983079 DCX983060:DCX983079 DMT983060:DMT983079 DWP983060:DWP983079 EGL983060:EGL983079 EQH983060:EQH983079 FAD983060:FAD983079 FJZ983060:FJZ983079 FTV983060:FTV983079 GDR983060:GDR983079 GNN983060:GNN983079 GXJ983060:GXJ983079 HHF983060:HHF983079 HRB983060:HRB983079 IAX983060:IAX983079 IKT983060:IKT983079 IUP983060:IUP983079 JEL983060:JEL983079 JOH983060:JOH983079 JYD983060:JYD983079 KHZ983060:KHZ983079 KRV983060:KRV983079 LBR983060:LBR983079 LLN983060:LLN983079 LVJ983060:LVJ983079 MFF983060:MFF983079 MPB983060:MPB983079 MYX983060:MYX983079 NIT983060:NIT983079 NSP983060:NSP983079 OCL983060:OCL983079 OMH983060:OMH983079 OWD983060:OWD983079 PFZ983060:PFZ983079 PPV983060:PPV983079 PZR983060:PZR983079 QJN983060:QJN983079 QTJ983060:QTJ983079 RDF983060:RDF983079 RNB983060:RNB983079 RWX983060:RWX983079 SGT983060:SGT983079 SQP983060:SQP983079 TAL983060:TAL983079 TKH983060:TKH983079 TUD983060:TUD983079 UDZ983060:UDZ983079 UNV983060:UNV983079 UXR983060:UXR983079 VHN983060:VHN983079 VRJ983060:VRJ983079 WBF983060:WBF983079 WLB983060:WLB983079 WUX8:WUX62 WLB8:WLB62 WBF8:WBF62 VRJ8:VRJ62 VHN8:VHN62 UXR8:UXR62 UNV8:UNV62 UDZ8:UDZ62 TUD8:TUD62 TKH8:TKH62 TAL8:TAL62 SQP8:SQP62 SGT8:SGT62 RWX8:RWX62 RNB8:RNB62 RDF8:RDF62 QTJ8:QTJ62 QJN8:QJN62 PZR8:PZR62 PPV8:PPV62 PFZ8:PFZ62 OWD8:OWD62 OMH8:OMH62 OCL8:OCL62 NSP8:NSP62 NIT8:NIT62 MYX8:MYX62 MPB8:MPB62 MFF8:MFF62 LVJ8:LVJ62 LLN8:LLN62 LBR8:LBR62 KRV8:KRV62 KHZ8:KHZ62 JYD8:JYD62 JOH8:JOH62 JEL8:JEL62 IUP8:IUP62 IKT8:IKT62 IAX8:IAX62 HRB8:HRB62 HHF8:HHF62 GXJ8:GXJ62 GNN8:GNN62 GDR8:GDR62 FTV8:FTV62 FJZ8:FJZ62 FAD8:FAD62 EQH8:EQH62 EGL8:EGL62 DWP8:DWP62 DMT8:DMT62 DCX8:DCX62 CTB8:CTB62 CJF8:CJF62 BZJ8:BZJ62 BPN8:BPN62 BFR8:BFR62 AVV8:AVV62 ALZ8:ALZ62 ACD8:ACD62 SH8:SH62 IL8:IL62">
      <formula1>",×"</formula1>
    </dataValidation>
    <dataValidation type="list" allowBlank="1" showInputMessage="1" showErrorMessage="1" sqref="WUV983060:WUV983079 H65557:H65576 IJ65556:IJ65575 SF65556:SF65575 ACB65556:ACB65575 ALX65556:ALX65575 AVT65556:AVT65575 BFP65556:BFP65575 BPL65556:BPL65575 BZH65556:BZH65575 CJD65556:CJD65575 CSZ65556:CSZ65575 DCV65556:DCV65575 DMR65556:DMR65575 DWN65556:DWN65575 EGJ65556:EGJ65575 EQF65556:EQF65575 FAB65556:FAB65575 FJX65556:FJX65575 FTT65556:FTT65575 GDP65556:GDP65575 GNL65556:GNL65575 GXH65556:GXH65575 HHD65556:HHD65575 HQZ65556:HQZ65575 IAV65556:IAV65575 IKR65556:IKR65575 IUN65556:IUN65575 JEJ65556:JEJ65575 JOF65556:JOF65575 JYB65556:JYB65575 KHX65556:KHX65575 KRT65556:KRT65575 LBP65556:LBP65575 LLL65556:LLL65575 LVH65556:LVH65575 MFD65556:MFD65575 MOZ65556:MOZ65575 MYV65556:MYV65575 NIR65556:NIR65575 NSN65556:NSN65575 OCJ65556:OCJ65575 OMF65556:OMF65575 OWB65556:OWB65575 PFX65556:PFX65575 PPT65556:PPT65575 PZP65556:PZP65575 QJL65556:QJL65575 QTH65556:QTH65575 RDD65556:RDD65575 RMZ65556:RMZ65575 RWV65556:RWV65575 SGR65556:SGR65575 SQN65556:SQN65575 TAJ65556:TAJ65575 TKF65556:TKF65575 TUB65556:TUB65575 UDX65556:UDX65575 UNT65556:UNT65575 UXP65556:UXP65575 VHL65556:VHL65575 VRH65556:VRH65575 WBD65556:WBD65575 WKZ65556:WKZ65575 WUV65556:WUV65575 H131093:H131112 IJ131092:IJ131111 SF131092:SF131111 ACB131092:ACB131111 ALX131092:ALX131111 AVT131092:AVT131111 BFP131092:BFP131111 BPL131092:BPL131111 BZH131092:BZH131111 CJD131092:CJD131111 CSZ131092:CSZ131111 DCV131092:DCV131111 DMR131092:DMR131111 DWN131092:DWN131111 EGJ131092:EGJ131111 EQF131092:EQF131111 FAB131092:FAB131111 FJX131092:FJX131111 FTT131092:FTT131111 GDP131092:GDP131111 GNL131092:GNL131111 GXH131092:GXH131111 HHD131092:HHD131111 HQZ131092:HQZ131111 IAV131092:IAV131111 IKR131092:IKR131111 IUN131092:IUN131111 JEJ131092:JEJ131111 JOF131092:JOF131111 JYB131092:JYB131111 KHX131092:KHX131111 KRT131092:KRT131111 LBP131092:LBP131111 LLL131092:LLL131111 LVH131092:LVH131111 MFD131092:MFD131111 MOZ131092:MOZ131111 MYV131092:MYV131111 NIR131092:NIR131111 NSN131092:NSN131111 OCJ131092:OCJ131111 OMF131092:OMF131111 OWB131092:OWB131111 PFX131092:PFX131111 PPT131092:PPT131111 PZP131092:PZP131111 QJL131092:QJL131111 QTH131092:QTH131111 RDD131092:RDD131111 RMZ131092:RMZ131111 RWV131092:RWV131111 SGR131092:SGR131111 SQN131092:SQN131111 TAJ131092:TAJ131111 TKF131092:TKF131111 TUB131092:TUB131111 UDX131092:UDX131111 UNT131092:UNT131111 UXP131092:UXP131111 VHL131092:VHL131111 VRH131092:VRH131111 WBD131092:WBD131111 WKZ131092:WKZ131111 WUV131092:WUV131111 H196629:H196648 IJ196628:IJ196647 SF196628:SF196647 ACB196628:ACB196647 ALX196628:ALX196647 AVT196628:AVT196647 BFP196628:BFP196647 BPL196628:BPL196647 BZH196628:BZH196647 CJD196628:CJD196647 CSZ196628:CSZ196647 DCV196628:DCV196647 DMR196628:DMR196647 DWN196628:DWN196647 EGJ196628:EGJ196647 EQF196628:EQF196647 FAB196628:FAB196647 FJX196628:FJX196647 FTT196628:FTT196647 GDP196628:GDP196647 GNL196628:GNL196647 GXH196628:GXH196647 HHD196628:HHD196647 HQZ196628:HQZ196647 IAV196628:IAV196647 IKR196628:IKR196647 IUN196628:IUN196647 JEJ196628:JEJ196647 JOF196628:JOF196647 JYB196628:JYB196647 KHX196628:KHX196647 KRT196628:KRT196647 LBP196628:LBP196647 LLL196628:LLL196647 LVH196628:LVH196647 MFD196628:MFD196647 MOZ196628:MOZ196647 MYV196628:MYV196647 NIR196628:NIR196647 NSN196628:NSN196647 OCJ196628:OCJ196647 OMF196628:OMF196647 OWB196628:OWB196647 PFX196628:PFX196647 PPT196628:PPT196647 PZP196628:PZP196647 QJL196628:QJL196647 QTH196628:QTH196647 RDD196628:RDD196647 RMZ196628:RMZ196647 RWV196628:RWV196647 SGR196628:SGR196647 SQN196628:SQN196647 TAJ196628:TAJ196647 TKF196628:TKF196647 TUB196628:TUB196647 UDX196628:UDX196647 UNT196628:UNT196647 UXP196628:UXP196647 VHL196628:VHL196647 VRH196628:VRH196647 WBD196628:WBD196647 WKZ196628:WKZ196647 WUV196628:WUV196647 H262165:H262184 IJ262164:IJ262183 SF262164:SF262183 ACB262164:ACB262183 ALX262164:ALX262183 AVT262164:AVT262183 BFP262164:BFP262183 BPL262164:BPL262183 BZH262164:BZH262183 CJD262164:CJD262183 CSZ262164:CSZ262183 DCV262164:DCV262183 DMR262164:DMR262183 DWN262164:DWN262183 EGJ262164:EGJ262183 EQF262164:EQF262183 FAB262164:FAB262183 FJX262164:FJX262183 FTT262164:FTT262183 GDP262164:GDP262183 GNL262164:GNL262183 GXH262164:GXH262183 HHD262164:HHD262183 HQZ262164:HQZ262183 IAV262164:IAV262183 IKR262164:IKR262183 IUN262164:IUN262183 JEJ262164:JEJ262183 JOF262164:JOF262183 JYB262164:JYB262183 KHX262164:KHX262183 KRT262164:KRT262183 LBP262164:LBP262183 LLL262164:LLL262183 LVH262164:LVH262183 MFD262164:MFD262183 MOZ262164:MOZ262183 MYV262164:MYV262183 NIR262164:NIR262183 NSN262164:NSN262183 OCJ262164:OCJ262183 OMF262164:OMF262183 OWB262164:OWB262183 PFX262164:PFX262183 PPT262164:PPT262183 PZP262164:PZP262183 QJL262164:QJL262183 QTH262164:QTH262183 RDD262164:RDD262183 RMZ262164:RMZ262183 RWV262164:RWV262183 SGR262164:SGR262183 SQN262164:SQN262183 TAJ262164:TAJ262183 TKF262164:TKF262183 TUB262164:TUB262183 UDX262164:UDX262183 UNT262164:UNT262183 UXP262164:UXP262183 VHL262164:VHL262183 VRH262164:VRH262183 WBD262164:WBD262183 WKZ262164:WKZ262183 WUV262164:WUV262183 H327701:H327720 IJ327700:IJ327719 SF327700:SF327719 ACB327700:ACB327719 ALX327700:ALX327719 AVT327700:AVT327719 BFP327700:BFP327719 BPL327700:BPL327719 BZH327700:BZH327719 CJD327700:CJD327719 CSZ327700:CSZ327719 DCV327700:DCV327719 DMR327700:DMR327719 DWN327700:DWN327719 EGJ327700:EGJ327719 EQF327700:EQF327719 FAB327700:FAB327719 FJX327700:FJX327719 FTT327700:FTT327719 GDP327700:GDP327719 GNL327700:GNL327719 GXH327700:GXH327719 HHD327700:HHD327719 HQZ327700:HQZ327719 IAV327700:IAV327719 IKR327700:IKR327719 IUN327700:IUN327719 JEJ327700:JEJ327719 JOF327700:JOF327719 JYB327700:JYB327719 KHX327700:KHX327719 KRT327700:KRT327719 LBP327700:LBP327719 LLL327700:LLL327719 LVH327700:LVH327719 MFD327700:MFD327719 MOZ327700:MOZ327719 MYV327700:MYV327719 NIR327700:NIR327719 NSN327700:NSN327719 OCJ327700:OCJ327719 OMF327700:OMF327719 OWB327700:OWB327719 PFX327700:PFX327719 PPT327700:PPT327719 PZP327700:PZP327719 QJL327700:QJL327719 QTH327700:QTH327719 RDD327700:RDD327719 RMZ327700:RMZ327719 RWV327700:RWV327719 SGR327700:SGR327719 SQN327700:SQN327719 TAJ327700:TAJ327719 TKF327700:TKF327719 TUB327700:TUB327719 UDX327700:UDX327719 UNT327700:UNT327719 UXP327700:UXP327719 VHL327700:VHL327719 VRH327700:VRH327719 WBD327700:WBD327719 WKZ327700:WKZ327719 WUV327700:WUV327719 H393237:H393256 IJ393236:IJ393255 SF393236:SF393255 ACB393236:ACB393255 ALX393236:ALX393255 AVT393236:AVT393255 BFP393236:BFP393255 BPL393236:BPL393255 BZH393236:BZH393255 CJD393236:CJD393255 CSZ393236:CSZ393255 DCV393236:DCV393255 DMR393236:DMR393255 DWN393236:DWN393255 EGJ393236:EGJ393255 EQF393236:EQF393255 FAB393236:FAB393255 FJX393236:FJX393255 FTT393236:FTT393255 GDP393236:GDP393255 GNL393236:GNL393255 GXH393236:GXH393255 HHD393236:HHD393255 HQZ393236:HQZ393255 IAV393236:IAV393255 IKR393236:IKR393255 IUN393236:IUN393255 JEJ393236:JEJ393255 JOF393236:JOF393255 JYB393236:JYB393255 KHX393236:KHX393255 KRT393236:KRT393255 LBP393236:LBP393255 LLL393236:LLL393255 LVH393236:LVH393255 MFD393236:MFD393255 MOZ393236:MOZ393255 MYV393236:MYV393255 NIR393236:NIR393255 NSN393236:NSN393255 OCJ393236:OCJ393255 OMF393236:OMF393255 OWB393236:OWB393255 PFX393236:PFX393255 PPT393236:PPT393255 PZP393236:PZP393255 QJL393236:QJL393255 QTH393236:QTH393255 RDD393236:RDD393255 RMZ393236:RMZ393255 RWV393236:RWV393255 SGR393236:SGR393255 SQN393236:SQN393255 TAJ393236:TAJ393255 TKF393236:TKF393255 TUB393236:TUB393255 UDX393236:UDX393255 UNT393236:UNT393255 UXP393236:UXP393255 VHL393236:VHL393255 VRH393236:VRH393255 WBD393236:WBD393255 WKZ393236:WKZ393255 WUV393236:WUV393255 H458773:H458792 IJ458772:IJ458791 SF458772:SF458791 ACB458772:ACB458791 ALX458772:ALX458791 AVT458772:AVT458791 BFP458772:BFP458791 BPL458772:BPL458791 BZH458772:BZH458791 CJD458772:CJD458791 CSZ458772:CSZ458791 DCV458772:DCV458791 DMR458772:DMR458791 DWN458772:DWN458791 EGJ458772:EGJ458791 EQF458772:EQF458791 FAB458772:FAB458791 FJX458772:FJX458791 FTT458772:FTT458791 GDP458772:GDP458791 GNL458772:GNL458791 GXH458772:GXH458791 HHD458772:HHD458791 HQZ458772:HQZ458791 IAV458772:IAV458791 IKR458772:IKR458791 IUN458772:IUN458791 JEJ458772:JEJ458791 JOF458772:JOF458791 JYB458772:JYB458791 KHX458772:KHX458791 KRT458772:KRT458791 LBP458772:LBP458791 LLL458772:LLL458791 LVH458772:LVH458791 MFD458772:MFD458791 MOZ458772:MOZ458791 MYV458772:MYV458791 NIR458772:NIR458791 NSN458772:NSN458791 OCJ458772:OCJ458791 OMF458772:OMF458791 OWB458772:OWB458791 PFX458772:PFX458791 PPT458772:PPT458791 PZP458772:PZP458791 QJL458772:QJL458791 QTH458772:QTH458791 RDD458772:RDD458791 RMZ458772:RMZ458791 RWV458772:RWV458791 SGR458772:SGR458791 SQN458772:SQN458791 TAJ458772:TAJ458791 TKF458772:TKF458791 TUB458772:TUB458791 UDX458772:UDX458791 UNT458772:UNT458791 UXP458772:UXP458791 VHL458772:VHL458791 VRH458772:VRH458791 WBD458772:WBD458791 WKZ458772:WKZ458791 WUV458772:WUV458791 H524309:H524328 IJ524308:IJ524327 SF524308:SF524327 ACB524308:ACB524327 ALX524308:ALX524327 AVT524308:AVT524327 BFP524308:BFP524327 BPL524308:BPL524327 BZH524308:BZH524327 CJD524308:CJD524327 CSZ524308:CSZ524327 DCV524308:DCV524327 DMR524308:DMR524327 DWN524308:DWN524327 EGJ524308:EGJ524327 EQF524308:EQF524327 FAB524308:FAB524327 FJX524308:FJX524327 FTT524308:FTT524327 GDP524308:GDP524327 GNL524308:GNL524327 GXH524308:GXH524327 HHD524308:HHD524327 HQZ524308:HQZ524327 IAV524308:IAV524327 IKR524308:IKR524327 IUN524308:IUN524327 JEJ524308:JEJ524327 JOF524308:JOF524327 JYB524308:JYB524327 KHX524308:KHX524327 KRT524308:KRT524327 LBP524308:LBP524327 LLL524308:LLL524327 LVH524308:LVH524327 MFD524308:MFD524327 MOZ524308:MOZ524327 MYV524308:MYV524327 NIR524308:NIR524327 NSN524308:NSN524327 OCJ524308:OCJ524327 OMF524308:OMF524327 OWB524308:OWB524327 PFX524308:PFX524327 PPT524308:PPT524327 PZP524308:PZP524327 QJL524308:QJL524327 QTH524308:QTH524327 RDD524308:RDD524327 RMZ524308:RMZ524327 RWV524308:RWV524327 SGR524308:SGR524327 SQN524308:SQN524327 TAJ524308:TAJ524327 TKF524308:TKF524327 TUB524308:TUB524327 UDX524308:UDX524327 UNT524308:UNT524327 UXP524308:UXP524327 VHL524308:VHL524327 VRH524308:VRH524327 WBD524308:WBD524327 WKZ524308:WKZ524327 WUV524308:WUV524327 H589845:H589864 IJ589844:IJ589863 SF589844:SF589863 ACB589844:ACB589863 ALX589844:ALX589863 AVT589844:AVT589863 BFP589844:BFP589863 BPL589844:BPL589863 BZH589844:BZH589863 CJD589844:CJD589863 CSZ589844:CSZ589863 DCV589844:DCV589863 DMR589844:DMR589863 DWN589844:DWN589863 EGJ589844:EGJ589863 EQF589844:EQF589863 FAB589844:FAB589863 FJX589844:FJX589863 FTT589844:FTT589863 GDP589844:GDP589863 GNL589844:GNL589863 GXH589844:GXH589863 HHD589844:HHD589863 HQZ589844:HQZ589863 IAV589844:IAV589863 IKR589844:IKR589863 IUN589844:IUN589863 JEJ589844:JEJ589863 JOF589844:JOF589863 JYB589844:JYB589863 KHX589844:KHX589863 KRT589844:KRT589863 LBP589844:LBP589863 LLL589844:LLL589863 LVH589844:LVH589863 MFD589844:MFD589863 MOZ589844:MOZ589863 MYV589844:MYV589863 NIR589844:NIR589863 NSN589844:NSN589863 OCJ589844:OCJ589863 OMF589844:OMF589863 OWB589844:OWB589863 PFX589844:PFX589863 PPT589844:PPT589863 PZP589844:PZP589863 QJL589844:QJL589863 QTH589844:QTH589863 RDD589844:RDD589863 RMZ589844:RMZ589863 RWV589844:RWV589863 SGR589844:SGR589863 SQN589844:SQN589863 TAJ589844:TAJ589863 TKF589844:TKF589863 TUB589844:TUB589863 UDX589844:UDX589863 UNT589844:UNT589863 UXP589844:UXP589863 VHL589844:VHL589863 VRH589844:VRH589863 WBD589844:WBD589863 WKZ589844:WKZ589863 WUV589844:WUV589863 H655381:H655400 IJ655380:IJ655399 SF655380:SF655399 ACB655380:ACB655399 ALX655380:ALX655399 AVT655380:AVT655399 BFP655380:BFP655399 BPL655380:BPL655399 BZH655380:BZH655399 CJD655380:CJD655399 CSZ655380:CSZ655399 DCV655380:DCV655399 DMR655380:DMR655399 DWN655380:DWN655399 EGJ655380:EGJ655399 EQF655380:EQF655399 FAB655380:FAB655399 FJX655380:FJX655399 FTT655380:FTT655399 GDP655380:GDP655399 GNL655380:GNL655399 GXH655380:GXH655399 HHD655380:HHD655399 HQZ655380:HQZ655399 IAV655380:IAV655399 IKR655380:IKR655399 IUN655380:IUN655399 JEJ655380:JEJ655399 JOF655380:JOF655399 JYB655380:JYB655399 KHX655380:KHX655399 KRT655380:KRT655399 LBP655380:LBP655399 LLL655380:LLL655399 LVH655380:LVH655399 MFD655380:MFD655399 MOZ655380:MOZ655399 MYV655380:MYV655399 NIR655380:NIR655399 NSN655380:NSN655399 OCJ655380:OCJ655399 OMF655380:OMF655399 OWB655380:OWB655399 PFX655380:PFX655399 PPT655380:PPT655399 PZP655380:PZP655399 QJL655380:QJL655399 QTH655380:QTH655399 RDD655380:RDD655399 RMZ655380:RMZ655399 RWV655380:RWV655399 SGR655380:SGR655399 SQN655380:SQN655399 TAJ655380:TAJ655399 TKF655380:TKF655399 TUB655380:TUB655399 UDX655380:UDX655399 UNT655380:UNT655399 UXP655380:UXP655399 VHL655380:VHL655399 VRH655380:VRH655399 WBD655380:WBD655399 WKZ655380:WKZ655399 WUV655380:WUV655399 H720917:H720936 IJ720916:IJ720935 SF720916:SF720935 ACB720916:ACB720935 ALX720916:ALX720935 AVT720916:AVT720935 BFP720916:BFP720935 BPL720916:BPL720935 BZH720916:BZH720935 CJD720916:CJD720935 CSZ720916:CSZ720935 DCV720916:DCV720935 DMR720916:DMR720935 DWN720916:DWN720935 EGJ720916:EGJ720935 EQF720916:EQF720935 FAB720916:FAB720935 FJX720916:FJX720935 FTT720916:FTT720935 GDP720916:GDP720935 GNL720916:GNL720935 GXH720916:GXH720935 HHD720916:HHD720935 HQZ720916:HQZ720935 IAV720916:IAV720935 IKR720916:IKR720935 IUN720916:IUN720935 JEJ720916:JEJ720935 JOF720916:JOF720935 JYB720916:JYB720935 KHX720916:KHX720935 KRT720916:KRT720935 LBP720916:LBP720935 LLL720916:LLL720935 LVH720916:LVH720935 MFD720916:MFD720935 MOZ720916:MOZ720935 MYV720916:MYV720935 NIR720916:NIR720935 NSN720916:NSN720935 OCJ720916:OCJ720935 OMF720916:OMF720935 OWB720916:OWB720935 PFX720916:PFX720935 PPT720916:PPT720935 PZP720916:PZP720935 QJL720916:QJL720935 QTH720916:QTH720935 RDD720916:RDD720935 RMZ720916:RMZ720935 RWV720916:RWV720935 SGR720916:SGR720935 SQN720916:SQN720935 TAJ720916:TAJ720935 TKF720916:TKF720935 TUB720916:TUB720935 UDX720916:UDX720935 UNT720916:UNT720935 UXP720916:UXP720935 VHL720916:VHL720935 VRH720916:VRH720935 WBD720916:WBD720935 WKZ720916:WKZ720935 WUV720916:WUV720935 H786453:H786472 IJ786452:IJ786471 SF786452:SF786471 ACB786452:ACB786471 ALX786452:ALX786471 AVT786452:AVT786471 BFP786452:BFP786471 BPL786452:BPL786471 BZH786452:BZH786471 CJD786452:CJD786471 CSZ786452:CSZ786471 DCV786452:DCV786471 DMR786452:DMR786471 DWN786452:DWN786471 EGJ786452:EGJ786471 EQF786452:EQF786471 FAB786452:FAB786471 FJX786452:FJX786471 FTT786452:FTT786471 GDP786452:GDP786471 GNL786452:GNL786471 GXH786452:GXH786471 HHD786452:HHD786471 HQZ786452:HQZ786471 IAV786452:IAV786471 IKR786452:IKR786471 IUN786452:IUN786471 JEJ786452:JEJ786471 JOF786452:JOF786471 JYB786452:JYB786471 KHX786452:KHX786471 KRT786452:KRT786471 LBP786452:LBP786471 LLL786452:LLL786471 LVH786452:LVH786471 MFD786452:MFD786471 MOZ786452:MOZ786471 MYV786452:MYV786471 NIR786452:NIR786471 NSN786452:NSN786471 OCJ786452:OCJ786471 OMF786452:OMF786471 OWB786452:OWB786471 PFX786452:PFX786471 PPT786452:PPT786471 PZP786452:PZP786471 QJL786452:QJL786471 QTH786452:QTH786471 RDD786452:RDD786471 RMZ786452:RMZ786471 RWV786452:RWV786471 SGR786452:SGR786471 SQN786452:SQN786471 TAJ786452:TAJ786471 TKF786452:TKF786471 TUB786452:TUB786471 UDX786452:UDX786471 UNT786452:UNT786471 UXP786452:UXP786471 VHL786452:VHL786471 VRH786452:VRH786471 WBD786452:WBD786471 WKZ786452:WKZ786471 WUV786452:WUV786471 H851989:H852008 IJ851988:IJ852007 SF851988:SF852007 ACB851988:ACB852007 ALX851988:ALX852007 AVT851988:AVT852007 BFP851988:BFP852007 BPL851988:BPL852007 BZH851988:BZH852007 CJD851988:CJD852007 CSZ851988:CSZ852007 DCV851988:DCV852007 DMR851988:DMR852007 DWN851988:DWN852007 EGJ851988:EGJ852007 EQF851988:EQF852007 FAB851988:FAB852007 FJX851988:FJX852007 FTT851988:FTT852007 GDP851988:GDP852007 GNL851988:GNL852007 GXH851988:GXH852007 HHD851988:HHD852007 HQZ851988:HQZ852007 IAV851988:IAV852007 IKR851988:IKR852007 IUN851988:IUN852007 JEJ851988:JEJ852007 JOF851988:JOF852007 JYB851988:JYB852007 KHX851988:KHX852007 KRT851988:KRT852007 LBP851988:LBP852007 LLL851988:LLL852007 LVH851988:LVH852007 MFD851988:MFD852007 MOZ851988:MOZ852007 MYV851988:MYV852007 NIR851988:NIR852007 NSN851988:NSN852007 OCJ851988:OCJ852007 OMF851988:OMF852007 OWB851988:OWB852007 PFX851988:PFX852007 PPT851988:PPT852007 PZP851988:PZP852007 QJL851988:QJL852007 QTH851988:QTH852007 RDD851988:RDD852007 RMZ851988:RMZ852007 RWV851988:RWV852007 SGR851988:SGR852007 SQN851988:SQN852007 TAJ851988:TAJ852007 TKF851988:TKF852007 TUB851988:TUB852007 UDX851988:UDX852007 UNT851988:UNT852007 UXP851988:UXP852007 VHL851988:VHL852007 VRH851988:VRH852007 WBD851988:WBD852007 WKZ851988:WKZ852007 WUV851988:WUV852007 H917525:H917544 IJ917524:IJ917543 SF917524:SF917543 ACB917524:ACB917543 ALX917524:ALX917543 AVT917524:AVT917543 BFP917524:BFP917543 BPL917524:BPL917543 BZH917524:BZH917543 CJD917524:CJD917543 CSZ917524:CSZ917543 DCV917524:DCV917543 DMR917524:DMR917543 DWN917524:DWN917543 EGJ917524:EGJ917543 EQF917524:EQF917543 FAB917524:FAB917543 FJX917524:FJX917543 FTT917524:FTT917543 GDP917524:GDP917543 GNL917524:GNL917543 GXH917524:GXH917543 HHD917524:HHD917543 HQZ917524:HQZ917543 IAV917524:IAV917543 IKR917524:IKR917543 IUN917524:IUN917543 JEJ917524:JEJ917543 JOF917524:JOF917543 JYB917524:JYB917543 KHX917524:KHX917543 KRT917524:KRT917543 LBP917524:LBP917543 LLL917524:LLL917543 LVH917524:LVH917543 MFD917524:MFD917543 MOZ917524:MOZ917543 MYV917524:MYV917543 NIR917524:NIR917543 NSN917524:NSN917543 OCJ917524:OCJ917543 OMF917524:OMF917543 OWB917524:OWB917543 PFX917524:PFX917543 PPT917524:PPT917543 PZP917524:PZP917543 QJL917524:QJL917543 QTH917524:QTH917543 RDD917524:RDD917543 RMZ917524:RMZ917543 RWV917524:RWV917543 SGR917524:SGR917543 SQN917524:SQN917543 TAJ917524:TAJ917543 TKF917524:TKF917543 TUB917524:TUB917543 UDX917524:UDX917543 UNT917524:UNT917543 UXP917524:UXP917543 VHL917524:VHL917543 VRH917524:VRH917543 WBD917524:WBD917543 WKZ917524:WKZ917543 WUV917524:WUV917543 H983061:H983080 IJ983060:IJ983079 SF983060:SF983079 ACB983060:ACB983079 ALX983060:ALX983079 AVT983060:AVT983079 BFP983060:BFP983079 BPL983060:BPL983079 BZH983060:BZH983079 CJD983060:CJD983079 CSZ983060:CSZ983079 DCV983060:DCV983079 DMR983060:DMR983079 DWN983060:DWN983079 EGJ983060:EGJ983079 EQF983060:EQF983079 FAB983060:FAB983079 FJX983060:FJX983079 FTT983060:FTT983079 GDP983060:GDP983079 GNL983060:GNL983079 GXH983060:GXH983079 HHD983060:HHD983079 HQZ983060:HQZ983079 IAV983060:IAV983079 IKR983060:IKR983079 IUN983060:IUN983079 JEJ983060:JEJ983079 JOF983060:JOF983079 JYB983060:JYB983079 KHX983060:KHX983079 KRT983060:KRT983079 LBP983060:LBP983079 LLL983060:LLL983079 LVH983060:LVH983079 MFD983060:MFD983079 MOZ983060:MOZ983079 MYV983060:MYV983079 NIR983060:NIR983079 NSN983060:NSN983079 OCJ983060:OCJ983079 OMF983060:OMF983079 OWB983060:OWB983079 PFX983060:PFX983079 PPT983060:PPT983079 PZP983060:PZP983079 QJL983060:QJL983079 QTH983060:QTH983079 RDD983060:RDD983079 RMZ983060:RMZ983079 RWV983060:RWV983079 SGR983060:SGR983079 SQN983060:SQN983079 TAJ983060:TAJ983079 TKF983060:TKF983079 TUB983060:TUB983079 UDX983060:UDX983079 UNT983060:UNT983079 UXP983060:UXP983079 VHL983060:VHL983079 VRH983060:VRH983079 WBD983060:WBD983079 WKZ983060:WKZ983079 WUV8:WUV62 WBD8:WBD62 VRH8:VRH62 VHL8:VHL62 UXP8:UXP62 UNT8:UNT62 UDX8:UDX62 TUB8:TUB62 TKF8:TKF62 TAJ8:TAJ62 SQN8:SQN62 SGR8:SGR62 RWV8:RWV62 RMZ8:RMZ62 RDD8:RDD62 QTH8:QTH62 QJL8:QJL62 PZP8:PZP62 PPT8:PPT62 PFX8:PFX62 OWB8:OWB62 OMF8:OMF62 OCJ8:OCJ62 NSN8:NSN62 NIR8:NIR62 MYV8:MYV62 MOZ8:MOZ62 MFD8:MFD62 LVH8:LVH62 LLL8:LLL62 LBP8:LBP62 KRT8:KRT62 KHX8:KHX62 JYB8:JYB62 JOF8:JOF62 JEJ8:JEJ62 IUN8:IUN62 IKR8:IKR62 IAV8:IAV62 HQZ8:HQZ62 HHD8:HHD62 GXH8:GXH62 GNL8:GNL62 GDP8:GDP62 FTT8:FTT62 FJX8:FJX62 FAB8:FAB62 EQF8:EQF62 EGJ8:EGJ62 DWN8:DWN62 DMR8:DMR62 DCV8:DCV62 CSZ8:CSZ62 CJD8:CJD62 BZH8:BZH62 BPL8:BPL62 BFP8:BFP62 AVT8:AVT62 ALX8:ALX62 ACB8:ACB62 SF8:SF62 IJ8:IJ62 WKZ8:WKZ62 H8:H57">
      <formula1>"常勤,非常勤"</formula1>
    </dataValidation>
    <dataValidation type="list" allowBlank="1" showInputMessage="1" showErrorMessage="1" sqref="WUW983060:WUW983079 I65557:I65576 IK65556:IK65575 SG65556:SG65575 ACC65556:ACC65575 ALY65556:ALY65575 AVU65556:AVU65575 BFQ65556:BFQ65575 BPM65556:BPM65575 BZI65556:BZI65575 CJE65556:CJE65575 CTA65556:CTA65575 DCW65556:DCW65575 DMS65556:DMS65575 DWO65556:DWO65575 EGK65556:EGK65575 EQG65556:EQG65575 FAC65556:FAC65575 FJY65556:FJY65575 FTU65556:FTU65575 GDQ65556:GDQ65575 GNM65556:GNM65575 GXI65556:GXI65575 HHE65556:HHE65575 HRA65556:HRA65575 IAW65556:IAW65575 IKS65556:IKS65575 IUO65556:IUO65575 JEK65556:JEK65575 JOG65556:JOG65575 JYC65556:JYC65575 KHY65556:KHY65575 KRU65556:KRU65575 LBQ65556:LBQ65575 LLM65556:LLM65575 LVI65556:LVI65575 MFE65556:MFE65575 MPA65556:MPA65575 MYW65556:MYW65575 NIS65556:NIS65575 NSO65556:NSO65575 OCK65556:OCK65575 OMG65556:OMG65575 OWC65556:OWC65575 PFY65556:PFY65575 PPU65556:PPU65575 PZQ65556:PZQ65575 QJM65556:QJM65575 QTI65556:QTI65575 RDE65556:RDE65575 RNA65556:RNA65575 RWW65556:RWW65575 SGS65556:SGS65575 SQO65556:SQO65575 TAK65556:TAK65575 TKG65556:TKG65575 TUC65556:TUC65575 UDY65556:UDY65575 UNU65556:UNU65575 UXQ65556:UXQ65575 VHM65556:VHM65575 VRI65556:VRI65575 WBE65556:WBE65575 WLA65556:WLA65575 WUW65556:WUW65575 I131093:I131112 IK131092:IK131111 SG131092:SG131111 ACC131092:ACC131111 ALY131092:ALY131111 AVU131092:AVU131111 BFQ131092:BFQ131111 BPM131092:BPM131111 BZI131092:BZI131111 CJE131092:CJE131111 CTA131092:CTA131111 DCW131092:DCW131111 DMS131092:DMS131111 DWO131092:DWO131111 EGK131092:EGK131111 EQG131092:EQG131111 FAC131092:FAC131111 FJY131092:FJY131111 FTU131092:FTU131111 GDQ131092:GDQ131111 GNM131092:GNM131111 GXI131092:GXI131111 HHE131092:HHE131111 HRA131092:HRA131111 IAW131092:IAW131111 IKS131092:IKS131111 IUO131092:IUO131111 JEK131092:JEK131111 JOG131092:JOG131111 JYC131092:JYC131111 KHY131092:KHY131111 KRU131092:KRU131111 LBQ131092:LBQ131111 LLM131092:LLM131111 LVI131092:LVI131111 MFE131092:MFE131111 MPA131092:MPA131111 MYW131092:MYW131111 NIS131092:NIS131111 NSO131092:NSO131111 OCK131092:OCK131111 OMG131092:OMG131111 OWC131092:OWC131111 PFY131092:PFY131111 PPU131092:PPU131111 PZQ131092:PZQ131111 QJM131092:QJM131111 QTI131092:QTI131111 RDE131092:RDE131111 RNA131092:RNA131111 RWW131092:RWW131111 SGS131092:SGS131111 SQO131092:SQO131111 TAK131092:TAK131111 TKG131092:TKG131111 TUC131092:TUC131111 UDY131092:UDY131111 UNU131092:UNU131111 UXQ131092:UXQ131111 VHM131092:VHM131111 VRI131092:VRI131111 WBE131092:WBE131111 WLA131092:WLA131111 WUW131092:WUW131111 I196629:I196648 IK196628:IK196647 SG196628:SG196647 ACC196628:ACC196647 ALY196628:ALY196647 AVU196628:AVU196647 BFQ196628:BFQ196647 BPM196628:BPM196647 BZI196628:BZI196647 CJE196628:CJE196647 CTA196628:CTA196647 DCW196628:DCW196647 DMS196628:DMS196647 DWO196628:DWO196647 EGK196628:EGK196647 EQG196628:EQG196647 FAC196628:FAC196647 FJY196628:FJY196647 FTU196628:FTU196647 GDQ196628:GDQ196647 GNM196628:GNM196647 GXI196628:GXI196647 HHE196628:HHE196647 HRA196628:HRA196647 IAW196628:IAW196647 IKS196628:IKS196647 IUO196628:IUO196647 JEK196628:JEK196647 JOG196628:JOG196647 JYC196628:JYC196647 KHY196628:KHY196647 KRU196628:KRU196647 LBQ196628:LBQ196647 LLM196628:LLM196647 LVI196628:LVI196647 MFE196628:MFE196647 MPA196628:MPA196647 MYW196628:MYW196647 NIS196628:NIS196647 NSO196628:NSO196647 OCK196628:OCK196647 OMG196628:OMG196647 OWC196628:OWC196647 PFY196628:PFY196647 PPU196628:PPU196647 PZQ196628:PZQ196647 QJM196628:QJM196647 QTI196628:QTI196647 RDE196628:RDE196647 RNA196628:RNA196647 RWW196628:RWW196647 SGS196628:SGS196647 SQO196628:SQO196647 TAK196628:TAK196647 TKG196628:TKG196647 TUC196628:TUC196647 UDY196628:UDY196647 UNU196628:UNU196647 UXQ196628:UXQ196647 VHM196628:VHM196647 VRI196628:VRI196647 WBE196628:WBE196647 WLA196628:WLA196647 WUW196628:WUW196647 I262165:I262184 IK262164:IK262183 SG262164:SG262183 ACC262164:ACC262183 ALY262164:ALY262183 AVU262164:AVU262183 BFQ262164:BFQ262183 BPM262164:BPM262183 BZI262164:BZI262183 CJE262164:CJE262183 CTA262164:CTA262183 DCW262164:DCW262183 DMS262164:DMS262183 DWO262164:DWO262183 EGK262164:EGK262183 EQG262164:EQG262183 FAC262164:FAC262183 FJY262164:FJY262183 FTU262164:FTU262183 GDQ262164:GDQ262183 GNM262164:GNM262183 GXI262164:GXI262183 HHE262164:HHE262183 HRA262164:HRA262183 IAW262164:IAW262183 IKS262164:IKS262183 IUO262164:IUO262183 JEK262164:JEK262183 JOG262164:JOG262183 JYC262164:JYC262183 KHY262164:KHY262183 KRU262164:KRU262183 LBQ262164:LBQ262183 LLM262164:LLM262183 LVI262164:LVI262183 MFE262164:MFE262183 MPA262164:MPA262183 MYW262164:MYW262183 NIS262164:NIS262183 NSO262164:NSO262183 OCK262164:OCK262183 OMG262164:OMG262183 OWC262164:OWC262183 PFY262164:PFY262183 PPU262164:PPU262183 PZQ262164:PZQ262183 QJM262164:QJM262183 QTI262164:QTI262183 RDE262164:RDE262183 RNA262164:RNA262183 RWW262164:RWW262183 SGS262164:SGS262183 SQO262164:SQO262183 TAK262164:TAK262183 TKG262164:TKG262183 TUC262164:TUC262183 UDY262164:UDY262183 UNU262164:UNU262183 UXQ262164:UXQ262183 VHM262164:VHM262183 VRI262164:VRI262183 WBE262164:WBE262183 WLA262164:WLA262183 WUW262164:WUW262183 I327701:I327720 IK327700:IK327719 SG327700:SG327719 ACC327700:ACC327719 ALY327700:ALY327719 AVU327700:AVU327719 BFQ327700:BFQ327719 BPM327700:BPM327719 BZI327700:BZI327719 CJE327700:CJE327719 CTA327700:CTA327719 DCW327700:DCW327719 DMS327700:DMS327719 DWO327700:DWO327719 EGK327700:EGK327719 EQG327700:EQG327719 FAC327700:FAC327719 FJY327700:FJY327719 FTU327700:FTU327719 GDQ327700:GDQ327719 GNM327700:GNM327719 GXI327700:GXI327719 HHE327700:HHE327719 HRA327700:HRA327719 IAW327700:IAW327719 IKS327700:IKS327719 IUO327700:IUO327719 JEK327700:JEK327719 JOG327700:JOG327719 JYC327700:JYC327719 KHY327700:KHY327719 KRU327700:KRU327719 LBQ327700:LBQ327719 LLM327700:LLM327719 LVI327700:LVI327719 MFE327700:MFE327719 MPA327700:MPA327719 MYW327700:MYW327719 NIS327700:NIS327719 NSO327700:NSO327719 OCK327700:OCK327719 OMG327700:OMG327719 OWC327700:OWC327719 PFY327700:PFY327719 PPU327700:PPU327719 PZQ327700:PZQ327719 QJM327700:QJM327719 QTI327700:QTI327719 RDE327700:RDE327719 RNA327700:RNA327719 RWW327700:RWW327719 SGS327700:SGS327719 SQO327700:SQO327719 TAK327700:TAK327719 TKG327700:TKG327719 TUC327700:TUC327719 UDY327700:UDY327719 UNU327700:UNU327719 UXQ327700:UXQ327719 VHM327700:VHM327719 VRI327700:VRI327719 WBE327700:WBE327719 WLA327700:WLA327719 WUW327700:WUW327719 I393237:I393256 IK393236:IK393255 SG393236:SG393255 ACC393236:ACC393255 ALY393236:ALY393255 AVU393236:AVU393255 BFQ393236:BFQ393255 BPM393236:BPM393255 BZI393236:BZI393255 CJE393236:CJE393255 CTA393236:CTA393255 DCW393236:DCW393255 DMS393236:DMS393255 DWO393236:DWO393255 EGK393236:EGK393255 EQG393236:EQG393255 FAC393236:FAC393255 FJY393236:FJY393255 FTU393236:FTU393255 GDQ393236:GDQ393255 GNM393236:GNM393255 GXI393236:GXI393255 HHE393236:HHE393255 HRA393236:HRA393255 IAW393236:IAW393255 IKS393236:IKS393255 IUO393236:IUO393255 JEK393236:JEK393255 JOG393236:JOG393255 JYC393236:JYC393255 KHY393236:KHY393255 KRU393236:KRU393255 LBQ393236:LBQ393255 LLM393236:LLM393255 LVI393236:LVI393255 MFE393236:MFE393255 MPA393236:MPA393255 MYW393236:MYW393255 NIS393236:NIS393255 NSO393236:NSO393255 OCK393236:OCK393255 OMG393236:OMG393255 OWC393236:OWC393255 PFY393236:PFY393255 PPU393236:PPU393255 PZQ393236:PZQ393255 QJM393236:QJM393255 QTI393236:QTI393255 RDE393236:RDE393255 RNA393236:RNA393255 RWW393236:RWW393255 SGS393236:SGS393255 SQO393236:SQO393255 TAK393236:TAK393255 TKG393236:TKG393255 TUC393236:TUC393255 UDY393236:UDY393255 UNU393236:UNU393255 UXQ393236:UXQ393255 VHM393236:VHM393255 VRI393236:VRI393255 WBE393236:WBE393255 WLA393236:WLA393255 WUW393236:WUW393255 I458773:I458792 IK458772:IK458791 SG458772:SG458791 ACC458772:ACC458791 ALY458772:ALY458791 AVU458772:AVU458791 BFQ458772:BFQ458791 BPM458772:BPM458791 BZI458772:BZI458791 CJE458772:CJE458791 CTA458772:CTA458791 DCW458772:DCW458791 DMS458772:DMS458791 DWO458772:DWO458791 EGK458772:EGK458791 EQG458772:EQG458791 FAC458772:FAC458791 FJY458772:FJY458791 FTU458772:FTU458791 GDQ458772:GDQ458791 GNM458772:GNM458791 GXI458772:GXI458791 HHE458772:HHE458791 HRA458772:HRA458791 IAW458772:IAW458791 IKS458772:IKS458791 IUO458772:IUO458791 JEK458772:JEK458791 JOG458772:JOG458791 JYC458772:JYC458791 KHY458772:KHY458791 KRU458772:KRU458791 LBQ458772:LBQ458791 LLM458772:LLM458791 LVI458772:LVI458791 MFE458772:MFE458791 MPA458772:MPA458791 MYW458772:MYW458791 NIS458772:NIS458791 NSO458772:NSO458791 OCK458772:OCK458791 OMG458772:OMG458791 OWC458772:OWC458791 PFY458772:PFY458791 PPU458772:PPU458791 PZQ458772:PZQ458791 QJM458772:QJM458791 QTI458772:QTI458791 RDE458772:RDE458791 RNA458772:RNA458791 RWW458772:RWW458791 SGS458772:SGS458791 SQO458772:SQO458791 TAK458772:TAK458791 TKG458772:TKG458791 TUC458772:TUC458791 UDY458772:UDY458791 UNU458772:UNU458791 UXQ458772:UXQ458791 VHM458772:VHM458791 VRI458772:VRI458791 WBE458772:WBE458791 WLA458772:WLA458791 WUW458772:WUW458791 I524309:I524328 IK524308:IK524327 SG524308:SG524327 ACC524308:ACC524327 ALY524308:ALY524327 AVU524308:AVU524327 BFQ524308:BFQ524327 BPM524308:BPM524327 BZI524308:BZI524327 CJE524308:CJE524327 CTA524308:CTA524327 DCW524308:DCW524327 DMS524308:DMS524327 DWO524308:DWO524327 EGK524308:EGK524327 EQG524308:EQG524327 FAC524308:FAC524327 FJY524308:FJY524327 FTU524308:FTU524327 GDQ524308:GDQ524327 GNM524308:GNM524327 GXI524308:GXI524327 HHE524308:HHE524327 HRA524308:HRA524327 IAW524308:IAW524327 IKS524308:IKS524327 IUO524308:IUO524327 JEK524308:JEK524327 JOG524308:JOG524327 JYC524308:JYC524327 KHY524308:KHY524327 KRU524308:KRU524327 LBQ524308:LBQ524327 LLM524308:LLM524327 LVI524308:LVI524327 MFE524308:MFE524327 MPA524308:MPA524327 MYW524308:MYW524327 NIS524308:NIS524327 NSO524308:NSO524327 OCK524308:OCK524327 OMG524308:OMG524327 OWC524308:OWC524327 PFY524308:PFY524327 PPU524308:PPU524327 PZQ524308:PZQ524327 QJM524308:QJM524327 QTI524308:QTI524327 RDE524308:RDE524327 RNA524308:RNA524327 RWW524308:RWW524327 SGS524308:SGS524327 SQO524308:SQO524327 TAK524308:TAK524327 TKG524308:TKG524327 TUC524308:TUC524327 UDY524308:UDY524327 UNU524308:UNU524327 UXQ524308:UXQ524327 VHM524308:VHM524327 VRI524308:VRI524327 WBE524308:WBE524327 WLA524308:WLA524327 WUW524308:WUW524327 I589845:I589864 IK589844:IK589863 SG589844:SG589863 ACC589844:ACC589863 ALY589844:ALY589863 AVU589844:AVU589863 BFQ589844:BFQ589863 BPM589844:BPM589863 BZI589844:BZI589863 CJE589844:CJE589863 CTA589844:CTA589863 DCW589844:DCW589863 DMS589844:DMS589863 DWO589844:DWO589863 EGK589844:EGK589863 EQG589844:EQG589863 FAC589844:FAC589863 FJY589844:FJY589863 FTU589844:FTU589863 GDQ589844:GDQ589863 GNM589844:GNM589863 GXI589844:GXI589863 HHE589844:HHE589863 HRA589844:HRA589863 IAW589844:IAW589863 IKS589844:IKS589863 IUO589844:IUO589863 JEK589844:JEK589863 JOG589844:JOG589863 JYC589844:JYC589863 KHY589844:KHY589863 KRU589844:KRU589863 LBQ589844:LBQ589863 LLM589844:LLM589863 LVI589844:LVI589863 MFE589844:MFE589863 MPA589844:MPA589863 MYW589844:MYW589863 NIS589844:NIS589863 NSO589844:NSO589863 OCK589844:OCK589863 OMG589844:OMG589863 OWC589844:OWC589863 PFY589844:PFY589863 PPU589844:PPU589863 PZQ589844:PZQ589863 QJM589844:QJM589863 QTI589844:QTI589863 RDE589844:RDE589863 RNA589844:RNA589863 RWW589844:RWW589863 SGS589844:SGS589863 SQO589844:SQO589863 TAK589844:TAK589863 TKG589844:TKG589863 TUC589844:TUC589863 UDY589844:UDY589863 UNU589844:UNU589863 UXQ589844:UXQ589863 VHM589844:VHM589863 VRI589844:VRI589863 WBE589844:WBE589863 WLA589844:WLA589863 WUW589844:WUW589863 I655381:I655400 IK655380:IK655399 SG655380:SG655399 ACC655380:ACC655399 ALY655380:ALY655399 AVU655380:AVU655399 BFQ655380:BFQ655399 BPM655380:BPM655399 BZI655380:BZI655399 CJE655380:CJE655399 CTA655380:CTA655399 DCW655380:DCW655399 DMS655380:DMS655399 DWO655380:DWO655399 EGK655380:EGK655399 EQG655380:EQG655399 FAC655380:FAC655399 FJY655380:FJY655399 FTU655380:FTU655399 GDQ655380:GDQ655399 GNM655380:GNM655399 GXI655380:GXI655399 HHE655380:HHE655399 HRA655380:HRA655399 IAW655380:IAW655399 IKS655380:IKS655399 IUO655380:IUO655399 JEK655380:JEK655399 JOG655380:JOG655399 JYC655380:JYC655399 KHY655380:KHY655399 KRU655380:KRU655399 LBQ655380:LBQ655399 LLM655380:LLM655399 LVI655380:LVI655399 MFE655380:MFE655399 MPA655380:MPA655399 MYW655380:MYW655399 NIS655380:NIS655399 NSO655380:NSO655399 OCK655380:OCK655399 OMG655380:OMG655399 OWC655380:OWC655399 PFY655380:PFY655399 PPU655380:PPU655399 PZQ655380:PZQ655399 QJM655380:QJM655399 QTI655380:QTI655399 RDE655380:RDE655399 RNA655380:RNA655399 RWW655380:RWW655399 SGS655380:SGS655399 SQO655380:SQO655399 TAK655380:TAK655399 TKG655380:TKG655399 TUC655380:TUC655399 UDY655380:UDY655399 UNU655380:UNU655399 UXQ655380:UXQ655399 VHM655380:VHM655399 VRI655380:VRI655399 WBE655380:WBE655399 WLA655380:WLA655399 WUW655380:WUW655399 I720917:I720936 IK720916:IK720935 SG720916:SG720935 ACC720916:ACC720935 ALY720916:ALY720935 AVU720916:AVU720935 BFQ720916:BFQ720935 BPM720916:BPM720935 BZI720916:BZI720935 CJE720916:CJE720935 CTA720916:CTA720935 DCW720916:DCW720935 DMS720916:DMS720935 DWO720916:DWO720935 EGK720916:EGK720935 EQG720916:EQG720935 FAC720916:FAC720935 FJY720916:FJY720935 FTU720916:FTU720935 GDQ720916:GDQ720935 GNM720916:GNM720935 GXI720916:GXI720935 HHE720916:HHE720935 HRA720916:HRA720935 IAW720916:IAW720935 IKS720916:IKS720935 IUO720916:IUO720935 JEK720916:JEK720935 JOG720916:JOG720935 JYC720916:JYC720935 KHY720916:KHY720935 KRU720916:KRU720935 LBQ720916:LBQ720935 LLM720916:LLM720935 LVI720916:LVI720935 MFE720916:MFE720935 MPA720916:MPA720935 MYW720916:MYW720935 NIS720916:NIS720935 NSO720916:NSO720935 OCK720916:OCK720935 OMG720916:OMG720935 OWC720916:OWC720935 PFY720916:PFY720935 PPU720916:PPU720935 PZQ720916:PZQ720935 QJM720916:QJM720935 QTI720916:QTI720935 RDE720916:RDE720935 RNA720916:RNA720935 RWW720916:RWW720935 SGS720916:SGS720935 SQO720916:SQO720935 TAK720916:TAK720935 TKG720916:TKG720935 TUC720916:TUC720935 UDY720916:UDY720935 UNU720916:UNU720935 UXQ720916:UXQ720935 VHM720916:VHM720935 VRI720916:VRI720935 WBE720916:WBE720935 WLA720916:WLA720935 WUW720916:WUW720935 I786453:I786472 IK786452:IK786471 SG786452:SG786471 ACC786452:ACC786471 ALY786452:ALY786471 AVU786452:AVU786471 BFQ786452:BFQ786471 BPM786452:BPM786471 BZI786452:BZI786471 CJE786452:CJE786471 CTA786452:CTA786471 DCW786452:DCW786471 DMS786452:DMS786471 DWO786452:DWO786471 EGK786452:EGK786471 EQG786452:EQG786471 FAC786452:FAC786471 FJY786452:FJY786471 FTU786452:FTU786471 GDQ786452:GDQ786471 GNM786452:GNM786471 GXI786452:GXI786471 HHE786452:HHE786471 HRA786452:HRA786471 IAW786452:IAW786471 IKS786452:IKS786471 IUO786452:IUO786471 JEK786452:JEK786471 JOG786452:JOG786471 JYC786452:JYC786471 KHY786452:KHY786471 KRU786452:KRU786471 LBQ786452:LBQ786471 LLM786452:LLM786471 LVI786452:LVI786471 MFE786452:MFE786471 MPA786452:MPA786471 MYW786452:MYW786471 NIS786452:NIS786471 NSO786452:NSO786471 OCK786452:OCK786471 OMG786452:OMG786471 OWC786452:OWC786471 PFY786452:PFY786471 PPU786452:PPU786471 PZQ786452:PZQ786471 QJM786452:QJM786471 QTI786452:QTI786471 RDE786452:RDE786471 RNA786452:RNA786471 RWW786452:RWW786471 SGS786452:SGS786471 SQO786452:SQO786471 TAK786452:TAK786471 TKG786452:TKG786471 TUC786452:TUC786471 UDY786452:UDY786471 UNU786452:UNU786471 UXQ786452:UXQ786471 VHM786452:VHM786471 VRI786452:VRI786471 WBE786452:WBE786471 WLA786452:WLA786471 WUW786452:WUW786471 I851989:I852008 IK851988:IK852007 SG851988:SG852007 ACC851988:ACC852007 ALY851988:ALY852007 AVU851988:AVU852007 BFQ851988:BFQ852007 BPM851988:BPM852007 BZI851988:BZI852007 CJE851988:CJE852007 CTA851988:CTA852007 DCW851988:DCW852007 DMS851988:DMS852007 DWO851988:DWO852007 EGK851988:EGK852007 EQG851988:EQG852007 FAC851988:FAC852007 FJY851988:FJY852007 FTU851988:FTU852007 GDQ851988:GDQ852007 GNM851988:GNM852007 GXI851988:GXI852007 HHE851988:HHE852007 HRA851988:HRA852007 IAW851988:IAW852007 IKS851988:IKS852007 IUO851988:IUO852007 JEK851988:JEK852007 JOG851988:JOG852007 JYC851988:JYC852007 KHY851988:KHY852007 KRU851988:KRU852007 LBQ851988:LBQ852007 LLM851988:LLM852007 LVI851988:LVI852007 MFE851988:MFE852007 MPA851988:MPA852007 MYW851988:MYW852007 NIS851988:NIS852007 NSO851988:NSO852007 OCK851988:OCK852007 OMG851988:OMG852007 OWC851988:OWC852007 PFY851988:PFY852007 PPU851988:PPU852007 PZQ851988:PZQ852007 QJM851988:QJM852007 QTI851988:QTI852007 RDE851988:RDE852007 RNA851988:RNA852007 RWW851988:RWW852007 SGS851988:SGS852007 SQO851988:SQO852007 TAK851988:TAK852007 TKG851988:TKG852007 TUC851988:TUC852007 UDY851988:UDY852007 UNU851988:UNU852007 UXQ851988:UXQ852007 VHM851988:VHM852007 VRI851988:VRI852007 WBE851988:WBE852007 WLA851988:WLA852007 WUW851988:WUW852007 I917525:I917544 IK917524:IK917543 SG917524:SG917543 ACC917524:ACC917543 ALY917524:ALY917543 AVU917524:AVU917543 BFQ917524:BFQ917543 BPM917524:BPM917543 BZI917524:BZI917543 CJE917524:CJE917543 CTA917524:CTA917543 DCW917524:DCW917543 DMS917524:DMS917543 DWO917524:DWO917543 EGK917524:EGK917543 EQG917524:EQG917543 FAC917524:FAC917543 FJY917524:FJY917543 FTU917524:FTU917543 GDQ917524:GDQ917543 GNM917524:GNM917543 GXI917524:GXI917543 HHE917524:HHE917543 HRA917524:HRA917543 IAW917524:IAW917543 IKS917524:IKS917543 IUO917524:IUO917543 JEK917524:JEK917543 JOG917524:JOG917543 JYC917524:JYC917543 KHY917524:KHY917543 KRU917524:KRU917543 LBQ917524:LBQ917543 LLM917524:LLM917543 LVI917524:LVI917543 MFE917524:MFE917543 MPA917524:MPA917543 MYW917524:MYW917543 NIS917524:NIS917543 NSO917524:NSO917543 OCK917524:OCK917543 OMG917524:OMG917543 OWC917524:OWC917543 PFY917524:PFY917543 PPU917524:PPU917543 PZQ917524:PZQ917543 QJM917524:QJM917543 QTI917524:QTI917543 RDE917524:RDE917543 RNA917524:RNA917543 RWW917524:RWW917543 SGS917524:SGS917543 SQO917524:SQO917543 TAK917524:TAK917543 TKG917524:TKG917543 TUC917524:TUC917543 UDY917524:UDY917543 UNU917524:UNU917543 UXQ917524:UXQ917543 VHM917524:VHM917543 VRI917524:VRI917543 WBE917524:WBE917543 WLA917524:WLA917543 WUW917524:WUW917543 I983061:I983080 IK983060:IK983079 SG983060:SG983079 ACC983060:ACC983079 ALY983060:ALY983079 AVU983060:AVU983079 BFQ983060:BFQ983079 BPM983060:BPM983079 BZI983060:BZI983079 CJE983060:CJE983079 CTA983060:CTA983079 DCW983060:DCW983079 DMS983060:DMS983079 DWO983060:DWO983079 EGK983060:EGK983079 EQG983060:EQG983079 FAC983060:FAC983079 FJY983060:FJY983079 FTU983060:FTU983079 GDQ983060:GDQ983079 GNM983060:GNM983079 GXI983060:GXI983079 HHE983060:HHE983079 HRA983060:HRA983079 IAW983060:IAW983079 IKS983060:IKS983079 IUO983060:IUO983079 JEK983060:JEK983079 JOG983060:JOG983079 JYC983060:JYC983079 KHY983060:KHY983079 KRU983060:KRU983079 LBQ983060:LBQ983079 LLM983060:LLM983079 LVI983060:LVI983079 MFE983060:MFE983079 MPA983060:MPA983079 MYW983060:MYW983079 NIS983060:NIS983079 NSO983060:NSO983079 OCK983060:OCK983079 OMG983060:OMG983079 OWC983060:OWC983079 PFY983060:PFY983079 PPU983060:PPU983079 PZQ983060:PZQ983079 QJM983060:QJM983079 QTI983060:QTI983079 RDE983060:RDE983079 RNA983060:RNA983079 RWW983060:RWW983079 SGS983060:SGS983079 SQO983060:SQO983079 TAK983060:TAK983079 TKG983060:TKG983079 TUC983060:TUC983079 UDY983060:UDY983079 UNU983060:UNU983079 UXQ983060:UXQ983079 VHM983060:VHM983079 VRI983060:VRI983079 WBE983060:WBE983079 WLA983060:WLA983079 WUW8:WUW62 WLA8:WLA62 WBE8:WBE62 VRI8:VRI62 VHM8:VHM62 UXQ8:UXQ62 UNU8:UNU62 UDY8:UDY62 TUC8:TUC62 TKG8:TKG62 TAK8:TAK62 SQO8:SQO62 SGS8:SGS62 RWW8:RWW62 RNA8:RNA62 RDE8:RDE62 QTI8:QTI62 QJM8:QJM62 PZQ8:PZQ62 PPU8:PPU62 PFY8:PFY62 OWC8:OWC62 OMG8:OMG62 OCK8:OCK62 NSO8:NSO62 NIS8:NIS62 MYW8:MYW62 MPA8:MPA62 MFE8:MFE62 LVI8:LVI62 LLM8:LLM62 LBQ8:LBQ62 KRU8:KRU62 KHY8:KHY62 JYC8:JYC62 JOG8:JOG62 JEK8:JEK62 IUO8:IUO62 IKS8:IKS62 IAW8:IAW62 HRA8:HRA62 HHE8:HHE62 GXI8:GXI62 GNM8:GNM62 GDQ8:GDQ62 FTU8:FTU62 FJY8:FJY62 FAC8:FAC62 EQG8:EQG62 EGK8:EGK62 DWO8:DWO62 DMS8:DMS62 DCW8:DCW62 CTA8:CTA62 CJE8:CJE62 BZI8:BZI62 BPM8:BPM62 BFQ8:BFQ62 AVU8:AVU62 ALY8:ALY62 ACC8:ACC62 SG8:SG62 IK8:IK62">
      <formula1>"教育・保育従事者,教育・保育従事者以外"</formula1>
    </dataValidation>
    <dataValidation type="custom" allowBlank="1" showInputMessage="1" showErrorMessage="1" sqref="AC65556:AC65575 AC131092:AC131111 AC196628:AC196647 AC262164:AC262183 AC327700:AC327719 AC393236:AC393255 AC458772:AC458791 AC524308:AC524327 AC589844:AC589863 AC655380:AC655399 AC720916:AC720935 AC786452:AC786471 AC851988:AC852007 AC917524:AC917543 AC983060:AC983079 WVA983060:WWB983079 VRM983060:VSN983079 WBI983060:WCJ983079 IO65556:JP65575 SK65556:TL65575 ACG65556:ADH65575 AMC65556:AND65575 AVY65556:AWZ65575 BFU65556:BGV65575 BPQ65556:BQR65575 BZM65556:CAN65575 CJI65556:CKJ65575 CTE65556:CUF65575 DDA65556:DEB65575 DMW65556:DNX65575 DWS65556:DXT65575 EGO65556:EHP65575 EQK65556:ERL65575 FAG65556:FBH65575 FKC65556:FLD65575 FTY65556:FUZ65575 GDU65556:GEV65575 GNQ65556:GOR65575 GXM65556:GYN65575 HHI65556:HIJ65575 HRE65556:HSF65575 IBA65556:ICB65575 IKW65556:ILX65575 IUS65556:IVT65575 JEO65556:JFP65575 JOK65556:JPL65575 JYG65556:JZH65575 KIC65556:KJD65575 KRY65556:KSZ65575 LBU65556:LCV65575 LLQ65556:LMR65575 LVM65556:LWN65575 MFI65556:MGJ65575 MPE65556:MQF65575 MZA65556:NAB65575 NIW65556:NJX65575 NSS65556:NTT65575 OCO65556:ODP65575 OMK65556:ONL65575 OWG65556:OXH65575 PGC65556:PHD65575 PPY65556:PQZ65575 PZU65556:QAV65575 QJQ65556:QKR65575 QTM65556:QUN65575 RDI65556:REJ65575 RNE65556:ROF65575 RXA65556:RYB65575 SGW65556:SHX65575 SQS65556:SRT65575 TAO65556:TBP65575 TKK65556:TLL65575 TUG65556:TVH65575 UEC65556:UFD65575 UNY65556:UOZ65575 UXU65556:UYV65575 VHQ65556:VIR65575 VRM65556:VSN65575 WBI65556:WCJ65575 WLE65556:WMF65575 WVA65556:WWB65575 IO131092:JP131111 SK131092:TL131111 ACG131092:ADH131111 AMC131092:AND131111 AVY131092:AWZ131111 BFU131092:BGV131111 BPQ131092:BQR131111 BZM131092:CAN131111 CJI131092:CKJ131111 CTE131092:CUF131111 DDA131092:DEB131111 DMW131092:DNX131111 DWS131092:DXT131111 EGO131092:EHP131111 EQK131092:ERL131111 FAG131092:FBH131111 FKC131092:FLD131111 FTY131092:FUZ131111 GDU131092:GEV131111 GNQ131092:GOR131111 GXM131092:GYN131111 HHI131092:HIJ131111 HRE131092:HSF131111 IBA131092:ICB131111 IKW131092:ILX131111 IUS131092:IVT131111 JEO131092:JFP131111 JOK131092:JPL131111 JYG131092:JZH131111 KIC131092:KJD131111 KRY131092:KSZ131111 LBU131092:LCV131111 LLQ131092:LMR131111 LVM131092:LWN131111 MFI131092:MGJ131111 MPE131092:MQF131111 MZA131092:NAB131111 NIW131092:NJX131111 NSS131092:NTT131111 OCO131092:ODP131111 OMK131092:ONL131111 OWG131092:OXH131111 PGC131092:PHD131111 PPY131092:PQZ131111 PZU131092:QAV131111 QJQ131092:QKR131111 QTM131092:QUN131111 RDI131092:REJ131111 RNE131092:ROF131111 RXA131092:RYB131111 SGW131092:SHX131111 SQS131092:SRT131111 TAO131092:TBP131111 TKK131092:TLL131111 TUG131092:TVH131111 UEC131092:UFD131111 UNY131092:UOZ131111 UXU131092:UYV131111 VHQ131092:VIR131111 VRM131092:VSN131111 WBI131092:WCJ131111 WLE131092:WMF131111 WVA131092:WWB131111 IO196628:JP196647 SK196628:TL196647 ACG196628:ADH196647 AMC196628:AND196647 AVY196628:AWZ196647 BFU196628:BGV196647 BPQ196628:BQR196647 BZM196628:CAN196647 CJI196628:CKJ196647 CTE196628:CUF196647 DDA196628:DEB196647 DMW196628:DNX196647 DWS196628:DXT196647 EGO196628:EHP196647 EQK196628:ERL196647 FAG196628:FBH196647 FKC196628:FLD196647 FTY196628:FUZ196647 GDU196628:GEV196647 GNQ196628:GOR196647 GXM196628:GYN196647 HHI196628:HIJ196647 HRE196628:HSF196647 IBA196628:ICB196647 IKW196628:ILX196647 IUS196628:IVT196647 JEO196628:JFP196647 JOK196628:JPL196647 JYG196628:JZH196647 KIC196628:KJD196647 KRY196628:KSZ196647 LBU196628:LCV196647 LLQ196628:LMR196647 LVM196628:LWN196647 MFI196628:MGJ196647 MPE196628:MQF196647 MZA196628:NAB196647 NIW196628:NJX196647 NSS196628:NTT196647 OCO196628:ODP196647 OMK196628:ONL196647 OWG196628:OXH196647 PGC196628:PHD196647 PPY196628:PQZ196647 PZU196628:QAV196647 QJQ196628:QKR196647 QTM196628:QUN196647 RDI196628:REJ196647 RNE196628:ROF196647 RXA196628:RYB196647 SGW196628:SHX196647 SQS196628:SRT196647 TAO196628:TBP196647 TKK196628:TLL196647 TUG196628:TVH196647 UEC196628:UFD196647 UNY196628:UOZ196647 UXU196628:UYV196647 VHQ196628:VIR196647 VRM196628:VSN196647 WBI196628:WCJ196647 WLE196628:WMF196647 WVA196628:WWB196647 IO262164:JP262183 SK262164:TL262183 ACG262164:ADH262183 AMC262164:AND262183 AVY262164:AWZ262183 BFU262164:BGV262183 BPQ262164:BQR262183 BZM262164:CAN262183 CJI262164:CKJ262183 CTE262164:CUF262183 DDA262164:DEB262183 DMW262164:DNX262183 DWS262164:DXT262183 EGO262164:EHP262183 EQK262164:ERL262183 FAG262164:FBH262183 FKC262164:FLD262183 FTY262164:FUZ262183 GDU262164:GEV262183 GNQ262164:GOR262183 GXM262164:GYN262183 HHI262164:HIJ262183 HRE262164:HSF262183 IBA262164:ICB262183 IKW262164:ILX262183 IUS262164:IVT262183 JEO262164:JFP262183 JOK262164:JPL262183 JYG262164:JZH262183 KIC262164:KJD262183 KRY262164:KSZ262183 LBU262164:LCV262183 LLQ262164:LMR262183 LVM262164:LWN262183 MFI262164:MGJ262183 MPE262164:MQF262183 MZA262164:NAB262183 NIW262164:NJX262183 NSS262164:NTT262183 OCO262164:ODP262183 OMK262164:ONL262183 OWG262164:OXH262183 PGC262164:PHD262183 PPY262164:PQZ262183 PZU262164:QAV262183 QJQ262164:QKR262183 QTM262164:QUN262183 RDI262164:REJ262183 RNE262164:ROF262183 RXA262164:RYB262183 SGW262164:SHX262183 SQS262164:SRT262183 TAO262164:TBP262183 TKK262164:TLL262183 TUG262164:TVH262183 UEC262164:UFD262183 UNY262164:UOZ262183 UXU262164:UYV262183 VHQ262164:VIR262183 VRM262164:VSN262183 WBI262164:WCJ262183 WLE262164:WMF262183 WVA262164:WWB262183 IO327700:JP327719 SK327700:TL327719 ACG327700:ADH327719 AMC327700:AND327719 AVY327700:AWZ327719 BFU327700:BGV327719 BPQ327700:BQR327719 BZM327700:CAN327719 CJI327700:CKJ327719 CTE327700:CUF327719 DDA327700:DEB327719 DMW327700:DNX327719 DWS327700:DXT327719 EGO327700:EHP327719 EQK327700:ERL327719 FAG327700:FBH327719 FKC327700:FLD327719 FTY327700:FUZ327719 GDU327700:GEV327719 GNQ327700:GOR327719 GXM327700:GYN327719 HHI327700:HIJ327719 HRE327700:HSF327719 IBA327700:ICB327719 IKW327700:ILX327719 IUS327700:IVT327719 JEO327700:JFP327719 JOK327700:JPL327719 JYG327700:JZH327719 KIC327700:KJD327719 KRY327700:KSZ327719 LBU327700:LCV327719 LLQ327700:LMR327719 LVM327700:LWN327719 MFI327700:MGJ327719 MPE327700:MQF327719 MZA327700:NAB327719 NIW327700:NJX327719 NSS327700:NTT327719 OCO327700:ODP327719 OMK327700:ONL327719 OWG327700:OXH327719 PGC327700:PHD327719 PPY327700:PQZ327719 PZU327700:QAV327719 QJQ327700:QKR327719 QTM327700:QUN327719 RDI327700:REJ327719 RNE327700:ROF327719 RXA327700:RYB327719 SGW327700:SHX327719 SQS327700:SRT327719 TAO327700:TBP327719 TKK327700:TLL327719 TUG327700:TVH327719 UEC327700:UFD327719 UNY327700:UOZ327719 UXU327700:UYV327719 VHQ327700:VIR327719 VRM327700:VSN327719 WBI327700:WCJ327719 WLE327700:WMF327719 WVA327700:WWB327719 IO393236:JP393255 SK393236:TL393255 ACG393236:ADH393255 AMC393236:AND393255 AVY393236:AWZ393255 BFU393236:BGV393255 BPQ393236:BQR393255 BZM393236:CAN393255 CJI393236:CKJ393255 CTE393236:CUF393255 DDA393236:DEB393255 DMW393236:DNX393255 DWS393236:DXT393255 EGO393236:EHP393255 EQK393236:ERL393255 FAG393236:FBH393255 FKC393236:FLD393255 FTY393236:FUZ393255 GDU393236:GEV393255 GNQ393236:GOR393255 GXM393236:GYN393255 HHI393236:HIJ393255 HRE393236:HSF393255 IBA393236:ICB393255 IKW393236:ILX393255 IUS393236:IVT393255 JEO393236:JFP393255 JOK393236:JPL393255 JYG393236:JZH393255 KIC393236:KJD393255 KRY393236:KSZ393255 LBU393236:LCV393255 LLQ393236:LMR393255 LVM393236:LWN393255 MFI393236:MGJ393255 MPE393236:MQF393255 MZA393236:NAB393255 NIW393236:NJX393255 NSS393236:NTT393255 OCO393236:ODP393255 OMK393236:ONL393255 OWG393236:OXH393255 PGC393236:PHD393255 PPY393236:PQZ393255 PZU393236:QAV393255 QJQ393236:QKR393255 QTM393236:QUN393255 RDI393236:REJ393255 RNE393236:ROF393255 RXA393236:RYB393255 SGW393236:SHX393255 SQS393236:SRT393255 TAO393236:TBP393255 TKK393236:TLL393255 TUG393236:TVH393255 UEC393236:UFD393255 UNY393236:UOZ393255 UXU393236:UYV393255 VHQ393236:VIR393255 VRM393236:VSN393255 WBI393236:WCJ393255 WLE393236:WMF393255 WVA393236:WWB393255 IO458772:JP458791 SK458772:TL458791 ACG458772:ADH458791 AMC458772:AND458791 AVY458772:AWZ458791 BFU458772:BGV458791 BPQ458772:BQR458791 BZM458772:CAN458791 CJI458772:CKJ458791 CTE458772:CUF458791 DDA458772:DEB458791 DMW458772:DNX458791 DWS458772:DXT458791 EGO458772:EHP458791 EQK458772:ERL458791 FAG458772:FBH458791 FKC458772:FLD458791 FTY458772:FUZ458791 GDU458772:GEV458791 GNQ458772:GOR458791 GXM458772:GYN458791 HHI458772:HIJ458791 HRE458772:HSF458791 IBA458772:ICB458791 IKW458772:ILX458791 IUS458772:IVT458791 JEO458772:JFP458791 JOK458772:JPL458791 JYG458772:JZH458791 KIC458772:KJD458791 KRY458772:KSZ458791 LBU458772:LCV458791 LLQ458772:LMR458791 LVM458772:LWN458791 MFI458772:MGJ458791 MPE458772:MQF458791 MZA458772:NAB458791 NIW458772:NJX458791 NSS458772:NTT458791 OCO458772:ODP458791 OMK458772:ONL458791 OWG458772:OXH458791 PGC458772:PHD458791 PPY458772:PQZ458791 PZU458772:QAV458791 QJQ458772:QKR458791 QTM458772:QUN458791 RDI458772:REJ458791 RNE458772:ROF458791 RXA458772:RYB458791 SGW458772:SHX458791 SQS458772:SRT458791 TAO458772:TBP458791 TKK458772:TLL458791 TUG458772:TVH458791 UEC458772:UFD458791 UNY458772:UOZ458791 UXU458772:UYV458791 VHQ458772:VIR458791 VRM458772:VSN458791 WBI458772:WCJ458791 WLE458772:WMF458791 WVA458772:WWB458791 IO524308:JP524327 SK524308:TL524327 ACG524308:ADH524327 AMC524308:AND524327 AVY524308:AWZ524327 BFU524308:BGV524327 BPQ524308:BQR524327 BZM524308:CAN524327 CJI524308:CKJ524327 CTE524308:CUF524327 DDA524308:DEB524327 DMW524308:DNX524327 DWS524308:DXT524327 EGO524308:EHP524327 EQK524308:ERL524327 FAG524308:FBH524327 FKC524308:FLD524327 FTY524308:FUZ524327 GDU524308:GEV524327 GNQ524308:GOR524327 GXM524308:GYN524327 HHI524308:HIJ524327 HRE524308:HSF524327 IBA524308:ICB524327 IKW524308:ILX524327 IUS524308:IVT524327 JEO524308:JFP524327 JOK524308:JPL524327 JYG524308:JZH524327 KIC524308:KJD524327 KRY524308:KSZ524327 LBU524308:LCV524327 LLQ524308:LMR524327 LVM524308:LWN524327 MFI524308:MGJ524327 MPE524308:MQF524327 MZA524308:NAB524327 NIW524308:NJX524327 NSS524308:NTT524327 OCO524308:ODP524327 OMK524308:ONL524327 OWG524308:OXH524327 PGC524308:PHD524327 PPY524308:PQZ524327 PZU524308:QAV524327 QJQ524308:QKR524327 QTM524308:QUN524327 RDI524308:REJ524327 RNE524308:ROF524327 RXA524308:RYB524327 SGW524308:SHX524327 SQS524308:SRT524327 TAO524308:TBP524327 TKK524308:TLL524327 TUG524308:TVH524327 UEC524308:UFD524327 UNY524308:UOZ524327 UXU524308:UYV524327 VHQ524308:VIR524327 VRM524308:VSN524327 WBI524308:WCJ524327 WLE524308:WMF524327 WVA524308:WWB524327 IO589844:JP589863 SK589844:TL589863 ACG589844:ADH589863 AMC589844:AND589863 AVY589844:AWZ589863 BFU589844:BGV589863 BPQ589844:BQR589863 BZM589844:CAN589863 CJI589844:CKJ589863 CTE589844:CUF589863 DDA589844:DEB589863 DMW589844:DNX589863 DWS589844:DXT589863 EGO589844:EHP589863 EQK589844:ERL589863 FAG589844:FBH589863 FKC589844:FLD589863 FTY589844:FUZ589863 GDU589844:GEV589863 GNQ589844:GOR589863 GXM589844:GYN589863 HHI589844:HIJ589863 HRE589844:HSF589863 IBA589844:ICB589863 IKW589844:ILX589863 IUS589844:IVT589863 JEO589844:JFP589863 JOK589844:JPL589863 JYG589844:JZH589863 KIC589844:KJD589863 KRY589844:KSZ589863 LBU589844:LCV589863 LLQ589844:LMR589863 LVM589844:LWN589863 MFI589844:MGJ589863 MPE589844:MQF589863 MZA589844:NAB589863 NIW589844:NJX589863 NSS589844:NTT589863 OCO589844:ODP589863 OMK589844:ONL589863 OWG589844:OXH589863 PGC589844:PHD589863 PPY589844:PQZ589863 PZU589844:QAV589863 QJQ589844:QKR589863 QTM589844:QUN589863 RDI589844:REJ589863 RNE589844:ROF589863 RXA589844:RYB589863 SGW589844:SHX589863 SQS589844:SRT589863 TAO589844:TBP589863 TKK589844:TLL589863 TUG589844:TVH589863 UEC589844:UFD589863 UNY589844:UOZ589863 UXU589844:UYV589863 VHQ589844:VIR589863 VRM589844:VSN589863 WBI589844:WCJ589863 WLE589844:WMF589863 WVA589844:WWB589863 IO655380:JP655399 SK655380:TL655399 ACG655380:ADH655399 AMC655380:AND655399 AVY655380:AWZ655399 BFU655380:BGV655399 BPQ655380:BQR655399 BZM655380:CAN655399 CJI655380:CKJ655399 CTE655380:CUF655399 DDA655380:DEB655399 DMW655380:DNX655399 DWS655380:DXT655399 EGO655380:EHP655399 EQK655380:ERL655399 FAG655380:FBH655399 FKC655380:FLD655399 FTY655380:FUZ655399 GDU655380:GEV655399 GNQ655380:GOR655399 GXM655380:GYN655399 HHI655380:HIJ655399 HRE655380:HSF655399 IBA655380:ICB655399 IKW655380:ILX655399 IUS655380:IVT655399 JEO655380:JFP655399 JOK655380:JPL655399 JYG655380:JZH655399 KIC655380:KJD655399 KRY655380:KSZ655399 LBU655380:LCV655399 LLQ655380:LMR655399 LVM655380:LWN655399 MFI655380:MGJ655399 MPE655380:MQF655399 MZA655380:NAB655399 NIW655380:NJX655399 NSS655380:NTT655399 OCO655380:ODP655399 OMK655380:ONL655399 OWG655380:OXH655399 PGC655380:PHD655399 PPY655380:PQZ655399 PZU655380:QAV655399 QJQ655380:QKR655399 QTM655380:QUN655399 RDI655380:REJ655399 RNE655380:ROF655399 RXA655380:RYB655399 SGW655380:SHX655399 SQS655380:SRT655399 TAO655380:TBP655399 TKK655380:TLL655399 TUG655380:TVH655399 UEC655380:UFD655399 UNY655380:UOZ655399 UXU655380:UYV655399 VHQ655380:VIR655399 VRM655380:VSN655399 WBI655380:WCJ655399 WLE655380:WMF655399 WVA655380:WWB655399 IO720916:JP720935 SK720916:TL720935 ACG720916:ADH720935 AMC720916:AND720935 AVY720916:AWZ720935 BFU720916:BGV720935 BPQ720916:BQR720935 BZM720916:CAN720935 CJI720916:CKJ720935 CTE720916:CUF720935 DDA720916:DEB720935 DMW720916:DNX720935 DWS720916:DXT720935 EGO720916:EHP720935 EQK720916:ERL720935 FAG720916:FBH720935 FKC720916:FLD720935 FTY720916:FUZ720935 GDU720916:GEV720935 GNQ720916:GOR720935 GXM720916:GYN720935 HHI720916:HIJ720935 HRE720916:HSF720935 IBA720916:ICB720935 IKW720916:ILX720935 IUS720916:IVT720935 JEO720916:JFP720935 JOK720916:JPL720935 JYG720916:JZH720935 KIC720916:KJD720935 KRY720916:KSZ720935 LBU720916:LCV720935 LLQ720916:LMR720935 LVM720916:LWN720935 MFI720916:MGJ720935 MPE720916:MQF720935 MZA720916:NAB720935 NIW720916:NJX720935 NSS720916:NTT720935 OCO720916:ODP720935 OMK720916:ONL720935 OWG720916:OXH720935 PGC720916:PHD720935 PPY720916:PQZ720935 PZU720916:QAV720935 QJQ720916:QKR720935 QTM720916:QUN720935 RDI720916:REJ720935 RNE720916:ROF720935 RXA720916:RYB720935 SGW720916:SHX720935 SQS720916:SRT720935 TAO720916:TBP720935 TKK720916:TLL720935 TUG720916:TVH720935 UEC720916:UFD720935 UNY720916:UOZ720935 UXU720916:UYV720935 VHQ720916:VIR720935 VRM720916:VSN720935 WBI720916:WCJ720935 WLE720916:WMF720935 WVA720916:WWB720935 IO786452:JP786471 SK786452:TL786471 ACG786452:ADH786471 AMC786452:AND786471 AVY786452:AWZ786471 BFU786452:BGV786471 BPQ786452:BQR786471 BZM786452:CAN786471 CJI786452:CKJ786471 CTE786452:CUF786471 DDA786452:DEB786471 DMW786452:DNX786471 DWS786452:DXT786471 EGO786452:EHP786471 EQK786452:ERL786471 FAG786452:FBH786471 FKC786452:FLD786471 FTY786452:FUZ786471 GDU786452:GEV786471 GNQ786452:GOR786471 GXM786452:GYN786471 HHI786452:HIJ786471 HRE786452:HSF786471 IBA786452:ICB786471 IKW786452:ILX786471 IUS786452:IVT786471 JEO786452:JFP786471 JOK786452:JPL786471 JYG786452:JZH786471 KIC786452:KJD786471 KRY786452:KSZ786471 LBU786452:LCV786471 LLQ786452:LMR786471 LVM786452:LWN786471 MFI786452:MGJ786471 MPE786452:MQF786471 MZA786452:NAB786471 NIW786452:NJX786471 NSS786452:NTT786471 OCO786452:ODP786471 OMK786452:ONL786471 OWG786452:OXH786471 PGC786452:PHD786471 PPY786452:PQZ786471 PZU786452:QAV786471 QJQ786452:QKR786471 QTM786452:QUN786471 RDI786452:REJ786471 RNE786452:ROF786471 RXA786452:RYB786471 SGW786452:SHX786471 SQS786452:SRT786471 TAO786452:TBP786471 TKK786452:TLL786471 TUG786452:TVH786471 UEC786452:UFD786471 UNY786452:UOZ786471 UXU786452:UYV786471 VHQ786452:VIR786471 VRM786452:VSN786471 WBI786452:WCJ786471 WLE786452:WMF786471 WVA786452:WWB786471 IO851988:JP852007 SK851988:TL852007 ACG851988:ADH852007 AMC851988:AND852007 AVY851988:AWZ852007 BFU851988:BGV852007 BPQ851988:BQR852007 BZM851988:CAN852007 CJI851988:CKJ852007 CTE851988:CUF852007 DDA851988:DEB852007 DMW851988:DNX852007 DWS851988:DXT852007 EGO851988:EHP852007 EQK851988:ERL852007 FAG851988:FBH852007 FKC851988:FLD852007 FTY851988:FUZ852007 GDU851988:GEV852007 GNQ851988:GOR852007 GXM851988:GYN852007 HHI851988:HIJ852007 HRE851988:HSF852007 IBA851988:ICB852007 IKW851988:ILX852007 IUS851988:IVT852007 JEO851988:JFP852007 JOK851988:JPL852007 JYG851988:JZH852007 KIC851988:KJD852007 KRY851988:KSZ852007 LBU851988:LCV852007 LLQ851988:LMR852007 LVM851988:LWN852007 MFI851988:MGJ852007 MPE851988:MQF852007 MZA851988:NAB852007 NIW851988:NJX852007 NSS851988:NTT852007 OCO851988:ODP852007 OMK851988:ONL852007 OWG851988:OXH852007 PGC851988:PHD852007 PPY851988:PQZ852007 PZU851988:QAV852007 QJQ851988:QKR852007 QTM851988:QUN852007 RDI851988:REJ852007 RNE851988:ROF852007 RXA851988:RYB852007 SGW851988:SHX852007 SQS851988:SRT852007 TAO851988:TBP852007 TKK851988:TLL852007 TUG851988:TVH852007 UEC851988:UFD852007 UNY851988:UOZ852007 UXU851988:UYV852007 VHQ851988:VIR852007 VRM851988:VSN852007 WBI851988:WCJ852007 WLE851988:WMF852007 WVA851988:WWB852007 IO917524:JP917543 SK917524:TL917543 ACG917524:ADH917543 AMC917524:AND917543 AVY917524:AWZ917543 BFU917524:BGV917543 BPQ917524:BQR917543 BZM917524:CAN917543 CJI917524:CKJ917543 CTE917524:CUF917543 DDA917524:DEB917543 DMW917524:DNX917543 DWS917524:DXT917543 EGO917524:EHP917543 EQK917524:ERL917543 FAG917524:FBH917543 FKC917524:FLD917543 FTY917524:FUZ917543 GDU917524:GEV917543 GNQ917524:GOR917543 GXM917524:GYN917543 HHI917524:HIJ917543 HRE917524:HSF917543 IBA917524:ICB917543 IKW917524:ILX917543 IUS917524:IVT917543 JEO917524:JFP917543 JOK917524:JPL917543 JYG917524:JZH917543 KIC917524:KJD917543 KRY917524:KSZ917543 LBU917524:LCV917543 LLQ917524:LMR917543 LVM917524:LWN917543 MFI917524:MGJ917543 MPE917524:MQF917543 MZA917524:NAB917543 NIW917524:NJX917543 NSS917524:NTT917543 OCO917524:ODP917543 OMK917524:ONL917543 OWG917524:OXH917543 PGC917524:PHD917543 PPY917524:PQZ917543 PZU917524:QAV917543 QJQ917524:QKR917543 QTM917524:QUN917543 RDI917524:REJ917543 RNE917524:ROF917543 RXA917524:RYB917543 SGW917524:SHX917543 SQS917524:SRT917543 TAO917524:TBP917543 TKK917524:TLL917543 TUG917524:TVH917543 UEC917524:UFD917543 UNY917524:UOZ917543 UXU917524:UYV917543 VHQ917524:VIR917543 VRM917524:VSN917543 WBI917524:WCJ917543 WLE917524:WMF917543 WVA917524:WWB917543 IO983060:JP983079 SK983060:TL983079 ACG983060:ADH983079 AMC983060:AND983079 AVY983060:AWZ983079 BFU983060:BGV983079 BPQ983060:BQR983079 BZM983060:CAN983079 CJI983060:CKJ983079 CTE983060:CUF983079 DDA983060:DEB983079 DMW983060:DNX983079 DWS983060:DXT983079 EGO983060:EHP983079 EQK983060:ERL983079 FAG983060:FBH983079 FKC983060:FLD983079 FTY983060:FUZ983079 GDU983060:GEV983079 GNQ983060:GOR983079 GXM983060:GYN983079 HHI983060:HIJ983079 HRE983060:HSF983079 IBA983060:ICB983079 IKW983060:ILX983079 IUS983060:IVT983079 JEO983060:JFP983079 JOK983060:JPL983079 JYG983060:JZH983079 KIC983060:KJD983079 KRY983060:KSZ983079 LBU983060:LCV983079 LLQ983060:LMR983079 LVM983060:LWN983079 MFI983060:MGJ983079 MPE983060:MQF983079 MZA983060:NAB983079 NIW983060:NJX983079 NSS983060:NTT983079 OCO983060:ODP983079 OMK983060:ONL983079 OWG983060:OXH983079 PGC983060:PHD983079 PPY983060:PQZ983079 PZU983060:QAV983079 QJQ983060:QKR983079 QTM983060:QUN983079 RDI983060:REJ983079 RNE983060:ROF983079 RXA983060:RYB983079 SGW983060:SHX983079 SQS983060:SRT983079 TAO983060:TBP983079 TKK983060:TLL983079 TUG983060:TVH983079 UEC983060:UFD983079 UNY983060:UOZ983079 UXU983060:UYV983079 VHQ983060:VIR983079 WLE983060:WMF983079 K65557:AB65576 K131093:AB131112 K196629:AB196648 K262165:AB262184 K327701:AB327720 K393237:AB393256 K458773:AB458792 K524309:AB524328 K589845:AB589864 K655381:AB655400 K720917:AB720936 K786453:AB786472 K851989:AB852008 K917525:AB917544 K983061:AB983080 IO8:JP62 WVA8:WWB62 WLE8:WMF62 WBI8:WCJ62 VRM8:VSN62 VHQ8:VIR62 UXU8:UYV62 UNY8:UOZ62 UEC8:UFD62 TUG8:TVH62 TKK8:TLL62 TAO8:TBP62 SQS8:SRT62 SGW8:SHX62 RXA8:RYB62 RNE8:ROF62 RDI8:REJ62 QTM8:QUN62 QJQ8:QKR62 PZU8:QAV62 PPY8:PQZ62 PGC8:PHD62 OWG8:OXH62 OMK8:ONL62 OCO8:ODP62 NSS8:NTT62 NIW8:NJX62 MZA8:NAB62 MPE8:MQF62 MFI8:MGJ62 LVM8:LWN62 LLQ8:LMR62 LBU8:LCV62 KRY8:KSZ62 KIC8:KJD62 JYG8:JZH62 JOK8:JPL62 JEO8:JFP62 IUS8:IVT62 IKW8:ILX62 IBA8:ICB62 HRE8:HSF62 HHI8:HIJ62 GXM8:GYN62 GNQ8:GOR62 GDU8:GEV62 FTY8:FUZ62 FKC8:FLD62 FAG8:FBH62 EQK8:ERL62 EGO8:EHP62 DWS8:DXT62 DMW8:DNX62 DDA8:DEB62 CTE8:CUF62 CJI8:CKJ62 BZM8:CAN62 BPQ8:BQR62 BFU8:BGV62 AVY8:AWZ62 AMC8:AND62 ACG8:ADH62 SK8:TL62 AC58:AC62">
      <formula1>IF(#REF!="×","")</formula1>
    </dataValidation>
    <dataValidation type="list" allowBlank="1" showInputMessage="1" showErrorMessage="1" sqref="AC8:AC57">
      <formula1>"○"</formula1>
    </dataValidation>
  </dataValidations>
  <printOptions horizontalCentered="1"/>
  <pageMargins left="0.51181102362204722" right="0.31496062992125984" top="0.15748031496062992" bottom="0.15748031496062992" header="0.11811023622047245" footer="0.11811023622047245"/>
  <pageSetup paperSize="8" scale="47" orientation="landscape" r:id="rId1"/>
  <headerFooter>
    <oddHeader xml:space="preserve">&amp;R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4C8B31640A6BC9448DA79DA3D0FA8C58" ma:contentTypeVersion="2" ma:contentTypeDescription="" ma:contentTypeScope="" ma:versionID="7ab63ce4a8f06c65386acb3ea21a69f6">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7F2DD6E6-702A-40D2-BB93-BE8D09B9428B}">
  <ds:schemaRefs>
    <ds:schemaRef ds:uri="http://schemas.microsoft.com/sharepoint/v3/contenttype/forms"/>
  </ds:schemaRefs>
</ds:datastoreItem>
</file>

<file path=customXml/itemProps2.xml><?xml version="1.0" encoding="utf-8"?>
<ds:datastoreItem xmlns:ds="http://schemas.openxmlformats.org/officeDocument/2006/customXml" ds:itemID="{FD54DE32-81A9-49C3-BAB5-8C005D91F9D3}">
  <ds:schemaRefs>
    <ds:schemaRef ds:uri="http://purl.org/dc/terms/"/>
    <ds:schemaRef ds:uri="8B97BE19-CDDD-400E-817A-CFDD13F7EC12"/>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DAA35014-37FF-43BB-9AD0-8D77DAA138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29</vt:i4>
      </vt:variant>
    </vt:vector>
  </HeadingPairs>
  <TitlesOfParts>
    <vt:vector size="55" baseType="lpstr">
      <vt:lpstr>①平均年齢別児童数計算表</vt:lpstr>
      <vt:lpstr>②処遇Ⅱ人数計算表</vt:lpstr>
      <vt:lpstr>【様式１】加算率</vt:lpstr>
      <vt:lpstr>見込額計算表（地域型保育）</vt:lpstr>
      <vt:lpstr>【様式２】ｷｬﾘｱﾊﾟｽ要件</vt:lpstr>
      <vt:lpstr>【様式３】加算人数認定</vt:lpstr>
      <vt:lpstr>【様式５】計画書Ⅰ</vt:lpstr>
      <vt:lpstr>【様式４】基準年度算定（入力不要）</vt:lpstr>
      <vt:lpstr>【様式５別添１】賃金改善明細書（職員別） </vt:lpstr>
      <vt:lpstr>【様式5 別添２】一覧表</vt:lpstr>
      <vt:lpstr>【様式６】実績報告書Ⅰ</vt:lpstr>
      <vt:lpstr>【様式6別添１】賃金改善明細書（職員別）</vt:lpstr>
      <vt:lpstr>【様式6 別添２】一覧表</vt:lpstr>
      <vt:lpstr>【様式7】計画書Ⅱ</vt:lpstr>
      <vt:lpstr>【様式7 別添１】内訳書</vt:lpstr>
      <vt:lpstr>【様式７別添２】一覧表 </vt:lpstr>
      <vt:lpstr>【様式8】実績報告書Ⅱ</vt:lpstr>
      <vt:lpstr>【様式8別添１】内訳書</vt:lpstr>
      <vt:lpstr>【様式8別添２】一覧表</vt:lpstr>
      <vt:lpstr>【様式９】計画書Ⅲ</vt:lpstr>
      <vt:lpstr>【様式９別添１】賃金改善明細書（職員別）</vt:lpstr>
      <vt:lpstr>【様式９別添２】配分変更一覧表</vt:lpstr>
      <vt:lpstr>【様式10】実績報告書Ⅲ</vt:lpstr>
      <vt:lpstr>【様式10別添１】賃金改善明細書（職員別）</vt:lpstr>
      <vt:lpstr>【様式10別添２】配分変更一覧表</vt:lpstr>
      <vt:lpstr>改修履歴</vt:lpstr>
      <vt:lpstr>【様式１】加算率!Print_Area</vt:lpstr>
      <vt:lpstr>【様式10】実績報告書Ⅲ!Print_Area</vt:lpstr>
      <vt:lpstr>'【様式10別添１】賃金改善明細書（職員別）'!Print_Area</vt:lpstr>
      <vt:lpstr>【様式10別添２】配分変更一覧表!Print_Area</vt:lpstr>
      <vt:lpstr>【様式２】ｷｬﾘｱﾊﾟｽ要件!Print_Area</vt:lpstr>
      <vt:lpstr>【様式３】加算人数認定!Print_Area</vt:lpstr>
      <vt:lpstr>'【様式４】基準年度算定（入力不要）'!Print_Area</vt:lpstr>
      <vt:lpstr>'【様式5 別添２】一覧表'!Print_Area</vt:lpstr>
      <vt:lpstr>【様式５】計画書Ⅰ!Print_Area</vt:lpstr>
      <vt:lpstr>'【様式５別添１】賃金改善明細書（職員別） '!Print_Area</vt:lpstr>
      <vt:lpstr>'【様式6 別添２】一覧表'!Print_Area</vt:lpstr>
      <vt:lpstr>【様式６】実績報告書Ⅰ!Print_Area</vt:lpstr>
      <vt:lpstr>'【様式6別添１】賃金改善明細書（職員別）'!Print_Area</vt:lpstr>
      <vt:lpstr>'【様式7 別添１】内訳書'!Print_Area</vt:lpstr>
      <vt:lpstr>【様式7】計画書Ⅱ!Print_Area</vt:lpstr>
      <vt:lpstr>'【様式７別添２】一覧表 '!Print_Area</vt:lpstr>
      <vt:lpstr>【様式8】実績報告書Ⅱ!Print_Area</vt:lpstr>
      <vt:lpstr>【様式8別添１】内訳書!Print_Area</vt:lpstr>
      <vt:lpstr>【様式8別添２】一覧表!Print_Area</vt:lpstr>
      <vt:lpstr>【様式９】計画書Ⅲ!Print_Area</vt:lpstr>
      <vt:lpstr>'【様式９別添１】賃金改善明細書（職員別）'!Print_Area</vt:lpstr>
      <vt:lpstr>【様式９別添２】配分変更一覧表!Print_Area</vt:lpstr>
      <vt:lpstr>①平均年齢別児童数計算表!Print_Area</vt:lpstr>
      <vt:lpstr>②処遇Ⅱ人数計算表!Print_Area</vt:lpstr>
      <vt:lpstr>'見込額計算表（地域型保育）'!Print_Area</vt:lpstr>
      <vt:lpstr>'【様式10別添１】賃金改善明細書（職員別）'!Print_Titles</vt:lpstr>
      <vt:lpstr>'【様式５別添１】賃金改善明細書（職員別） '!Print_Titles</vt:lpstr>
      <vt:lpstr>'【様式6別添１】賃金改善明細書（職員別）'!Print_Titles</vt:lpstr>
      <vt:lpstr>'【様式９別添１】賃金改善明細書（職員別）'!Print_Titles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三木市役所</cp:lastModifiedBy>
  <cp:lastPrinted>2022-10-27T01:50:14Z</cp:lastPrinted>
  <dcterms:created xsi:type="dcterms:W3CDTF">2007-06-29T08:08:00Z</dcterms:created>
  <dcterms:modified xsi:type="dcterms:W3CDTF">2022-11-02T06:41:11Z</dcterms:modified>
</cp:coreProperties>
</file>